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32767" windowWidth="12456" windowHeight="8652" tabRatio="931" activeTab="0"/>
  </bookViews>
  <sheets>
    <sheet name="Purple Emperor (2011)" sheetId="1" r:id="rId1"/>
    <sheet name="Purple Emperor Obama Wins(2017)" sheetId="2" r:id="rId2"/>
    <sheet name="Purple Emperor-AB" sheetId="3" r:id="rId3"/>
    <sheet name="US Medi Costs" sheetId="4" r:id="rId4"/>
  </sheets>
  <definedNames>
    <definedName name="_xlfn.SINGLE" hidden="1">#NAME?</definedName>
  </definedNames>
  <calcPr fullCalcOnLoad="1"/>
</workbook>
</file>

<file path=xl/comments4.xml><?xml version="1.0" encoding="utf-8"?>
<comments xmlns="http://schemas.openxmlformats.org/spreadsheetml/2006/main">
  <authors>
    <author>CapeVillas</author>
  </authors>
  <commentList>
    <comment ref="C38" authorId="0">
      <text>
        <r>
          <rPr>
            <b/>
            <sz val="8"/>
            <rFont val="Tahoma"/>
            <family val="2"/>
          </rPr>
          <t>CapeVillas:</t>
        </r>
        <r>
          <rPr>
            <sz val="8"/>
            <rFont val="Tahoma"/>
            <family val="2"/>
          </rPr>
          <t xml:space="preserve">
1.3% less than usual as GDP is US debt is over 100% of GDP</t>
        </r>
      </text>
    </comment>
    <comment ref="C45" authorId="0">
      <text>
        <r>
          <rPr>
            <b/>
            <sz val="8"/>
            <rFont val="Tahoma"/>
            <family val="2"/>
          </rPr>
          <t>CapeVillas:</t>
        </r>
        <r>
          <rPr>
            <sz val="8"/>
            <rFont val="Tahoma"/>
            <family val="2"/>
          </rPr>
          <t xml:space="preserve">
1.3% less than usual as GDP is US debt is over 100% of GDP</t>
        </r>
      </text>
    </comment>
  </commentList>
</comments>
</file>

<file path=xl/sharedStrings.xml><?xml version="1.0" encoding="utf-8"?>
<sst xmlns="http://schemas.openxmlformats.org/spreadsheetml/2006/main" count="482" uniqueCount="105">
  <si>
    <t>Gross Domestic Product</t>
  </si>
  <si>
    <t>Medicare &amp; Medicaid Costs</t>
  </si>
  <si>
    <t>$ Billion</t>
  </si>
  <si>
    <t>Item/Year</t>
  </si>
  <si>
    <t>Total Real Mcare/Mcaid</t>
  </si>
  <si>
    <t>Gross Domestic product</t>
  </si>
  <si>
    <t>Ref</t>
  </si>
  <si>
    <t>GDP Increase</t>
  </si>
  <si>
    <t>T Mcare/Mcaid % of GDP</t>
  </si>
  <si>
    <t>Medicare</t>
  </si>
  <si>
    <t>Adj Real Medicare Cost</t>
  </si>
  <si>
    <t>Actual/Fed</t>
  </si>
  <si>
    <t>Actual Cost</t>
  </si>
  <si>
    <t>Fed Budget</t>
  </si>
  <si>
    <t>Enrolement</t>
  </si>
  <si>
    <t>48 Mil</t>
  </si>
  <si>
    <t>80 Mil</t>
  </si>
  <si>
    <t>Increase 2010-2020</t>
  </si>
  <si>
    <t>Medicaid</t>
  </si>
  <si>
    <t>Adj Real Medicaid Cost</t>
  </si>
  <si>
    <t>43 Mil</t>
  </si>
  <si>
    <t>49 Mil</t>
  </si>
  <si>
    <t>Projected</t>
  </si>
  <si>
    <t>Yearly Increase</t>
  </si>
  <si>
    <t>Adj Real Medicare Costs</t>
  </si>
  <si>
    <t>Adj Real Medicaid Costs</t>
  </si>
  <si>
    <t xml:space="preserve">Adj Real Medicare &amp; Aid </t>
  </si>
  <si>
    <t>GDP Increase (Est. 4.5%)</t>
  </si>
  <si>
    <t>Total Debt</t>
  </si>
  <si>
    <t>Public Debt</t>
  </si>
  <si>
    <t xml:space="preserve">Interest Rate Actual </t>
  </si>
  <si>
    <t>Interest Rate Estimated</t>
  </si>
  <si>
    <t>Increase</t>
  </si>
  <si>
    <t>Increase Estimated</t>
  </si>
  <si>
    <t>Public Debt Estimated</t>
  </si>
  <si>
    <t xml:space="preserve"> </t>
  </si>
  <si>
    <t>Total Debt Estimated</t>
  </si>
  <si>
    <t>US Economy</t>
  </si>
  <si>
    <t>Interest On Public Debt</t>
  </si>
  <si>
    <t>Interest % of GDP</t>
  </si>
  <si>
    <t>GDP Debt Ratio</t>
  </si>
  <si>
    <t>PD. Percentage</t>
  </si>
  <si>
    <t>PD. Percentage Est.</t>
  </si>
  <si>
    <t xml:space="preserve">Estimated Total Debt Increase Baseline: </t>
  </si>
  <si>
    <t>Increase Estimate</t>
  </si>
  <si>
    <t>Interest</t>
  </si>
  <si>
    <t>Medicare Costs</t>
  </si>
  <si>
    <t>Medicaid Costs 2010:</t>
  </si>
  <si>
    <t>Medicare Costs 2010:</t>
  </si>
  <si>
    <t>Medicaid Increases By:</t>
  </si>
  <si>
    <t>GDP</t>
  </si>
  <si>
    <t>Social Security</t>
  </si>
  <si>
    <t>Interest Rate from 2015:</t>
  </si>
  <si>
    <t>GDP Increases from 2012:</t>
  </si>
  <si>
    <t>Medicaid Costs</t>
  </si>
  <si>
    <t>Medicare Cost Calculator</t>
  </si>
  <si>
    <t>Inflation =</t>
  </si>
  <si>
    <t>Enrolment =</t>
  </si>
  <si>
    <t>Tech Costs =</t>
  </si>
  <si>
    <t>Drugs Cost =</t>
  </si>
  <si>
    <t>TOTAL =</t>
  </si>
  <si>
    <t>Annual Increase</t>
  </si>
  <si>
    <t>Social Security Costs</t>
  </si>
  <si>
    <t>Social Security % GDP</t>
  </si>
  <si>
    <t>Medicare % of GDP</t>
  </si>
  <si>
    <t>Medicaid % of GDP</t>
  </si>
  <si>
    <t>Interest + SS + Medi</t>
  </si>
  <si>
    <t>Medicade</t>
  </si>
  <si>
    <t>The Purple Fields</t>
  </si>
  <si>
    <t xml:space="preserve">Social Security Increases By: </t>
  </si>
  <si>
    <t>Estimated Yearly Increase On Borrowing:</t>
  </si>
  <si>
    <t>Medicare Increases By:</t>
  </si>
  <si>
    <t>Cost of Living Adjustments:</t>
  </si>
  <si>
    <t>Enrolement:</t>
  </si>
  <si>
    <t>TOTAL +</t>
  </si>
  <si>
    <t>GDP Debt Ratio:</t>
  </si>
  <si>
    <t>PQS</t>
  </si>
  <si>
    <t>GDP Predictions</t>
  </si>
  <si>
    <t>Please Input Your</t>
  </si>
  <si>
    <t>Public Debt Increase as % Of Total Debt:</t>
  </si>
  <si>
    <r>
      <t>“The Kobayashi Maru</t>
    </r>
    <r>
      <rPr>
        <sz val="20"/>
        <color indexed="9"/>
        <rFont val="Arial"/>
        <family val="2"/>
      </rPr>
      <t xml:space="preserve"> </t>
    </r>
    <r>
      <rPr>
        <b/>
        <sz val="20"/>
        <color indexed="9"/>
        <rFont val="Century Gothic"/>
        <family val="2"/>
      </rPr>
      <t>GDP GAME”</t>
    </r>
  </si>
  <si>
    <t>Social Security, Medicare, Medicaid, Interest on PD:</t>
  </si>
  <si>
    <t>2009 cost for the above = $1,829 Trillion, as % of GDP = 13% of GDP</t>
  </si>
  <si>
    <t>Welfare, Unemployment Benefit, Defence, The war on Terror, Afghanistan Operations, Other "off budget" Military Operations</t>
  </si>
  <si>
    <t>Department of Health, Transport, Education, Veterans Affairs, Housing, Homeland Security, Energy, Agriculture, Justice</t>
  </si>
  <si>
    <t>Space Administration, Treasury, Interior, EPA, Science, Judicial Branch, Congress, Office of The president, SBA</t>
  </si>
  <si>
    <t xml:space="preserve">Estimates In </t>
  </si>
  <si>
    <t>Figures only include Mandatory Spending (Welfare not included)</t>
  </si>
  <si>
    <t>As such money for the following need to be added to the above figures:</t>
  </si>
  <si>
    <t>Government Tax Yield Usually Equals 18% GDP</t>
  </si>
  <si>
    <t>GDP Typically reduces by 1.3 to 2% when GDP Debt Ratio = 90%</t>
  </si>
  <si>
    <t>Other Agencies and "Off Budget Items" and Appropriations</t>
  </si>
  <si>
    <t>The above are considered static figures and will not increase incrementally in the same fashion as Social Security, Medicare, Medicaid &amp; Interest on PD</t>
  </si>
  <si>
    <t xml:space="preserve">"Predictive Quantum Software" - Purple Emperor Edition, Presents: </t>
  </si>
  <si>
    <t>Enrolment:</t>
  </si>
  <si>
    <t>$1500</t>
  </si>
  <si>
    <t>GDP Debt Ratio (Public)</t>
  </si>
  <si>
    <t>GDP Debt Ratio (All Gov Debt)</t>
  </si>
  <si>
    <r>
      <t xml:space="preserve"> “The Kobayashi Maru</t>
    </r>
    <r>
      <rPr>
        <sz val="20"/>
        <color indexed="9"/>
        <rFont val="Arial"/>
        <family val="2"/>
      </rPr>
      <t xml:space="preserve"> </t>
    </r>
    <r>
      <rPr>
        <b/>
        <sz val="20"/>
        <color indexed="9"/>
        <rFont val="Century Gothic"/>
        <family val="2"/>
      </rPr>
      <t>GDP GAME” Obama Wins!!!</t>
    </r>
  </si>
  <si>
    <t>Plus Interest Rate was 4.8%</t>
  </si>
  <si>
    <t>GDP Debt Ratio (All Gov. Debt)</t>
  </si>
  <si>
    <t>Social Security, Medicare, Medicaid &amp; Interest:</t>
  </si>
  <si>
    <t>GDP vs Total Debt Ratio:</t>
  </si>
  <si>
    <r>
      <t>“The Kobayashi Maru</t>
    </r>
    <r>
      <rPr>
        <sz val="20"/>
        <color indexed="9"/>
        <rFont val="Arial"/>
        <family val="2"/>
      </rPr>
      <t xml:space="preserve"> </t>
    </r>
    <r>
      <rPr>
        <b/>
        <sz val="20"/>
        <color indexed="9"/>
        <rFont val="Century Gothic"/>
        <family val="2"/>
      </rPr>
      <t>GDP GAME” (2011)</t>
    </r>
  </si>
  <si>
    <t>"Predictive Quantum Software" - The Purple Emperor Edition V1.07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</si>
</sst>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[Red]\(&quot;$&quot;#,##0\)"/>
    <numFmt numFmtId="173" formatCode="&quot;$&quot;#,##0.00_);[Red]\(&quot;$&quot;#,##0.00\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$&quot;#,##0.00"/>
    <numFmt numFmtId="177" formatCode="_(* #,##0_);_(* \(#,##0\);_(* &quot;-&quot;??_);_(@_)"/>
    <numFmt numFmtId="178" formatCode="_-[$£-809]* #,##0.00_-;\-[$£-809]* #,##0.00_-;_-[$£-809]* &quot;-&quot;??_-;_-@_-"/>
    <numFmt numFmtId="179" formatCode="0.0"/>
    <numFmt numFmtId="180" formatCode="&quot;$&quot;#,##0"/>
    <numFmt numFmtId="181" formatCode="0.0%"/>
    <numFmt numFmtId="182" formatCode="#,##0.0"/>
    <numFmt numFmtId="183" formatCode="m/d/yy;@"/>
    <numFmt numFmtId="184" formatCode="######"/>
    <numFmt numFmtId="185" formatCode="&quot;$&quot;#,##0.000"/>
    <numFmt numFmtId="186" formatCode="0.000%"/>
    <numFmt numFmtId="187" formatCode="&quot;$&quot;#,##0.000000"/>
    <numFmt numFmtId="188" formatCode="&quot;$&quot;#,##0.00000000"/>
    <numFmt numFmtId="189" formatCode="&quot;$&quot;#,##0.000000000"/>
    <numFmt numFmtId="190" formatCode="0.000"/>
    <numFmt numFmtId="191" formatCode="0.0000000"/>
    <numFmt numFmtId="192" formatCode="&quot;$&quot;#,##0.00000"/>
    <numFmt numFmtId="193" formatCode="0.0000"/>
    <numFmt numFmtId="194" formatCode="0.00000000000"/>
    <numFmt numFmtId="195" formatCode="0.00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indexed="9"/>
      <name val="Century Gothic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28"/>
      <name val="Arial"/>
      <family val="2"/>
    </font>
    <font>
      <b/>
      <sz val="8"/>
      <color indexed="8"/>
      <name val="Arial"/>
      <family val="2"/>
    </font>
    <font>
      <b/>
      <sz val="8"/>
      <color indexed="46"/>
      <name val="Arial"/>
      <family val="2"/>
    </font>
    <font>
      <sz val="8"/>
      <color indexed="46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u val="single"/>
      <sz val="8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46"/>
      <name val="Arial"/>
      <family val="2"/>
    </font>
    <font>
      <b/>
      <sz val="10"/>
      <color indexed="8"/>
      <name val="Arial"/>
      <family val="2"/>
    </font>
    <font>
      <sz val="10"/>
      <color indexed="46"/>
      <name val="Arial"/>
      <family val="2"/>
    </font>
    <font>
      <b/>
      <sz val="18"/>
      <color indexed="36"/>
      <name val="Century Gothic"/>
      <family val="2"/>
    </font>
    <font>
      <sz val="8"/>
      <color indexed="28"/>
      <name val="Arial"/>
      <family val="2"/>
    </font>
    <font>
      <sz val="10"/>
      <color indexed="28"/>
      <name val="Arial"/>
      <family val="2"/>
    </font>
    <font>
      <u val="single"/>
      <sz val="11"/>
      <color indexed="20"/>
      <name val="Calibri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7" tint="-0.4999699890613556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7" tint="0.7999799847602844"/>
      <name val="Arial"/>
      <family val="2"/>
    </font>
    <font>
      <b/>
      <sz val="8"/>
      <color theme="7" tint="0.7999799847602844"/>
      <name val="Arial"/>
      <family val="2"/>
    </font>
    <font>
      <b/>
      <sz val="8"/>
      <color theme="7" tint="-0.24997000396251678"/>
      <name val="Arial"/>
      <family val="2"/>
    </font>
    <font>
      <u val="single"/>
      <sz val="8"/>
      <color theme="10"/>
      <name val="Arial"/>
      <family val="2"/>
    </font>
    <font>
      <sz val="8"/>
      <color theme="7" tint="-0.24997000396251678"/>
      <name val="Arial"/>
      <family val="2"/>
    </font>
    <font>
      <u val="single"/>
      <sz val="8"/>
      <color theme="7" tint="-0.2499700039625167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7" tint="0.7999799847602844"/>
      <name val="Arial"/>
      <family val="2"/>
    </font>
    <font>
      <b/>
      <sz val="10"/>
      <color theme="1"/>
      <name val="Arial"/>
      <family val="2"/>
    </font>
    <font>
      <sz val="10"/>
      <color theme="7" tint="0.7999799847602844"/>
      <name val="Arial"/>
      <family val="2"/>
    </font>
    <font>
      <b/>
      <sz val="20"/>
      <color theme="0"/>
      <name val="Century Gothic"/>
      <family val="2"/>
    </font>
    <font>
      <b/>
      <sz val="18"/>
      <color theme="7" tint="-0.24997000396251678"/>
      <name val="Century Gothic"/>
      <family val="2"/>
    </font>
    <font>
      <sz val="8"/>
      <color theme="7" tint="-0.4999699890613556"/>
      <name val="Arial"/>
      <family val="2"/>
    </font>
    <font>
      <sz val="10"/>
      <color theme="7" tint="-0.4999699890613556"/>
      <name val="Arial"/>
      <family val="2"/>
    </font>
    <font>
      <b/>
      <sz val="10"/>
      <color rgb="FFC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84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11" borderId="11" xfId="0" applyFont="1" applyFill="1" applyBorder="1" applyAlignment="1">
      <alignment/>
    </xf>
    <xf numFmtId="0" fontId="66" fillId="11" borderId="12" xfId="0" applyFont="1" applyFill="1" applyBorder="1" applyAlignment="1">
      <alignment/>
    </xf>
    <xf numFmtId="9" fontId="66" fillId="11" borderId="13" xfId="0" applyNumberFormat="1" applyFont="1" applyFill="1" applyBorder="1" applyAlignment="1">
      <alignment/>
    </xf>
    <xf numFmtId="0" fontId="66" fillId="17" borderId="14" xfId="0" applyFont="1" applyFill="1" applyBorder="1" applyAlignment="1">
      <alignment/>
    </xf>
    <xf numFmtId="0" fontId="66" fillId="17" borderId="15" xfId="0" applyFont="1" applyFill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7" xfId="0" applyFont="1" applyFill="1" applyBorder="1" applyAlignment="1">
      <alignment/>
    </xf>
    <xf numFmtId="0" fontId="66" fillId="0" borderId="18" xfId="0" applyFont="1" applyBorder="1" applyAlignment="1">
      <alignment/>
    </xf>
    <xf numFmtId="0" fontId="66" fillId="0" borderId="19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2" xfId="0" applyFont="1" applyFill="1" applyBorder="1" applyAlignment="1">
      <alignment/>
    </xf>
    <xf numFmtId="0" fontId="66" fillId="0" borderId="23" xfId="0" applyFont="1" applyBorder="1" applyAlignment="1">
      <alignment/>
    </xf>
    <xf numFmtId="9" fontId="6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66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6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11" borderId="24" xfId="0" applyFont="1" applyFill="1" applyBorder="1" applyAlignment="1">
      <alignment/>
    </xf>
    <xf numFmtId="0" fontId="66" fillId="0" borderId="19" xfId="0" applyFont="1" applyFill="1" applyBorder="1" applyAlignment="1">
      <alignment/>
    </xf>
    <xf numFmtId="176" fontId="66" fillId="0" borderId="0" xfId="0" applyNumberFormat="1" applyFont="1" applyFill="1" applyBorder="1" applyAlignment="1">
      <alignment/>
    </xf>
    <xf numFmtId="176" fontId="66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176" fontId="66" fillId="11" borderId="10" xfId="0" applyNumberFormat="1" applyFont="1" applyFill="1" applyBorder="1" applyAlignment="1">
      <alignment/>
    </xf>
    <xf numFmtId="0" fontId="4" fillId="17" borderId="10" xfId="0" applyFont="1" applyFill="1" applyBorder="1" applyAlignment="1">
      <alignment/>
    </xf>
    <xf numFmtId="9" fontId="70" fillId="33" borderId="10" xfId="59" applyFont="1" applyFill="1" applyBorder="1" applyAlignment="1">
      <alignment/>
    </xf>
    <xf numFmtId="0" fontId="5" fillId="0" borderId="22" xfId="0" applyFont="1" applyFill="1" applyBorder="1" applyAlignment="1">
      <alignment/>
    </xf>
    <xf numFmtId="176" fontId="66" fillId="0" borderId="0" xfId="0" applyNumberFormat="1" applyFont="1" applyBorder="1" applyAlignment="1">
      <alignment/>
    </xf>
    <xf numFmtId="0" fontId="71" fillId="34" borderId="25" xfId="0" applyFont="1" applyFill="1" applyBorder="1" applyAlignment="1">
      <alignment/>
    </xf>
    <xf numFmtId="0" fontId="71" fillId="33" borderId="14" xfId="0" applyFont="1" applyFill="1" applyBorder="1" applyAlignment="1">
      <alignment/>
    </xf>
    <xf numFmtId="176" fontId="66" fillId="0" borderId="19" xfId="0" applyNumberFormat="1" applyFont="1" applyBorder="1" applyAlignment="1">
      <alignment/>
    </xf>
    <xf numFmtId="176" fontId="66" fillId="0" borderId="20" xfId="0" applyNumberFormat="1" applyFont="1" applyBorder="1" applyAlignment="1">
      <alignment/>
    </xf>
    <xf numFmtId="0" fontId="69" fillId="34" borderId="26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6" fillId="0" borderId="17" xfId="0" applyNumberFormat="1" applyFont="1" applyBorder="1" applyAlignment="1">
      <alignment/>
    </xf>
    <xf numFmtId="0" fontId="66" fillId="0" borderId="0" xfId="0" applyNumberFormat="1" applyFont="1" applyBorder="1" applyAlignment="1">
      <alignment/>
    </xf>
    <xf numFmtId="0" fontId="66" fillId="0" borderId="22" xfId="0" applyNumberFormat="1" applyFont="1" applyBorder="1" applyAlignment="1">
      <alignment/>
    </xf>
    <xf numFmtId="0" fontId="4" fillId="5" borderId="10" xfId="0" applyFont="1" applyFill="1" applyBorder="1" applyAlignment="1">
      <alignment/>
    </xf>
    <xf numFmtId="0" fontId="66" fillId="0" borderId="0" xfId="0" applyNumberFormat="1" applyFont="1" applyFill="1" applyBorder="1" applyAlignment="1">
      <alignment/>
    </xf>
    <xf numFmtId="0" fontId="72" fillId="0" borderId="25" xfId="0" applyFont="1" applyFill="1" applyBorder="1" applyAlignment="1">
      <alignment/>
    </xf>
    <xf numFmtId="0" fontId="72" fillId="0" borderId="0" xfId="0" applyNumberFormat="1" applyFont="1" applyFill="1" applyBorder="1" applyAlignment="1">
      <alignment/>
    </xf>
    <xf numFmtId="0" fontId="72" fillId="0" borderId="27" xfId="0" applyFont="1" applyFill="1" applyBorder="1" applyAlignment="1">
      <alignment horizontal="center"/>
    </xf>
    <xf numFmtId="0" fontId="72" fillId="0" borderId="28" xfId="0" applyFont="1" applyFill="1" applyBorder="1" applyAlignment="1">
      <alignment horizontal="center"/>
    </xf>
    <xf numFmtId="0" fontId="72" fillId="0" borderId="29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/>
    </xf>
    <xf numFmtId="0" fontId="71" fillId="34" borderId="30" xfId="0" applyFont="1" applyFill="1" applyBorder="1" applyAlignment="1">
      <alignment/>
    </xf>
    <xf numFmtId="180" fontId="71" fillId="34" borderId="31" xfId="0" applyNumberFormat="1" applyFont="1" applyFill="1" applyBorder="1" applyAlignment="1">
      <alignment/>
    </xf>
    <xf numFmtId="180" fontId="71" fillId="34" borderId="32" xfId="0" applyNumberFormat="1" applyFont="1" applyFill="1" applyBorder="1" applyAlignment="1">
      <alignment/>
    </xf>
    <xf numFmtId="180" fontId="71" fillId="0" borderId="0" xfId="0" applyNumberFormat="1" applyFont="1" applyFill="1" applyBorder="1" applyAlignment="1">
      <alignment/>
    </xf>
    <xf numFmtId="180" fontId="71" fillId="34" borderId="30" xfId="0" applyNumberFormat="1" applyFont="1" applyFill="1" applyBorder="1" applyAlignment="1">
      <alignment/>
    </xf>
    <xf numFmtId="0" fontId="66" fillId="5" borderId="33" xfId="0" applyFont="1" applyFill="1" applyBorder="1" applyAlignment="1">
      <alignment/>
    </xf>
    <xf numFmtId="0" fontId="73" fillId="5" borderId="34" xfId="53" applyNumberFormat="1" applyFont="1" applyFill="1" applyBorder="1" applyAlignment="1" applyProtection="1">
      <alignment/>
      <protection/>
    </xf>
    <xf numFmtId="180" fontId="4" fillId="5" borderId="35" xfId="0" applyNumberFormat="1" applyFont="1" applyFill="1" applyBorder="1" applyAlignment="1">
      <alignment/>
    </xf>
    <xf numFmtId="180" fontId="4" fillId="5" borderId="36" xfId="0" applyNumberFormat="1" applyFont="1" applyFill="1" applyBorder="1" applyAlignment="1">
      <alignment/>
    </xf>
    <xf numFmtId="180" fontId="4" fillId="5" borderId="37" xfId="0" applyNumberFormat="1" applyFont="1" applyFill="1" applyBorder="1" applyAlignment="1">
      <alignment/>
    </xf>
    <xf numFmtId="180" fontId="4" fillId="5" borderId="38" xfId="0" applyNumberFormat="1" applyFont="1" applyFill="1" applyBorder="1" applyAlignment="1">
      <alignment/>
    </xf>
    <xf numFmtId="180" fontId="66" fillId="0" borderId="0" xfId="0" applyNumberFormat="1" applyFont="1" applyFill="1" applyBorder="1" applyAlignment="1">
      <alignment/>
    </xf>
    <xf numFmtId="180" fontId="66" fillId="5" borderId="36" xfId="0" applyNumberFormat="1" applyFont="1" applyFill="1" applyBorder="1" applyAlignment="1">
      <alignment/>
    </xf>
    <xf numFmtId="180" fontId="66" fillId="5" borderId="38" xfId="0" applyNumberFormat="1" applyFont="1" applyFill="1" applyBorder="1" applyAlignment="1">
      <alignment/>
    </xf>
    <xf numFmtId="0" fontId="66" fillId="5" borderId="14" xfId="0" applyFont="1" applyFill="1" applyBorder="1" applyAlignment="1">
      <alignment/>
    </xf>
    <xf numFmtId="0" fontId="73" fillId="5" borderId="39" xfId="53" applyNumberFormat="1" applyFont="1" applyFill="1" applyBorder="1" applyAlignment="1" applyProtection="1">
      <alignment/>
      <protection/>
    </xf>
    <xf numFmtId="181" fontId="66" fillId="5" borderId="40" xfId="59" applyNumberFormat="1" applyFont="1" applyFill="1" applyBorder="1" applyAlignment="1">
      <alignment/>
    </xf>
    <xf numFmtId="181" fontId="66" fillId="5" borderId="13" xfId="59" applyNumberFormat="1" applyFont="1" applyFill="1" applyBorder="1" applyAlignment="1">
      <alignment/>
    </xf>
    <xf numFmtId="181" fontId="66" fillId="5" borderId="10" xfId="59" applyNumberFormat="1" applyFont="1" applyFill="1" applyBorder="1" applyAlignment="1">
      <alignment/>
    </xf>
    <xf numFmtId="181" fontId="66" fillId="5" borderId="11" xfId="59" applyNumberFormat="1" applyFont="1" applyFill="1" applyBorder="1" applyAlignment="1">
      <alignment/>
    </xf>
    <xf numFmtId="181" fontId="66" fillId="0" borderId="0" xfId="0" applyNumberFormat="1" applyFont="1" applyFill="1" applyBorder="1" applyAlignment="1">
      <alignment/>
    </xf>
    <xf numFmtId="0" fontId="66" fillId="5" borderId="15" xfId="0" applyFont="1" applyFill="1" applyBorder="1" applyAlignment="1">
      <alignment/>
    </xf>
    <xf numFmtId="0" fontId="73" fillId="0" borderId="0" xfId="53" applyNumberFormat="1" applyFont="1" applyFill="1" applyBorder="1" applyAlignment="1" applyProtection="1">
      <alignment/>
      <protection/>
    </xf>
    <xf numFmtId="9" fontId="66" fillId="0" borderId="0" xfId="59" applyFont="1" applyFill="1" applyBorder="1" applyAlignment="1">
      <alignment/>
    </xf>
    <xf numFmtId="10" fontId="68" fillId="5" borderId="24" xfId="59" applyNumberFormat="1" applyFont="1" applyFill="1" applyBorder="1" applyAlignment="1">
      <alignment/>
    </xf>
    <xf numFmtId="10" fontId="68" fillId="5" borderId="41" xfId="59" applyNumberFormat="1" applyFont="1" applyFill="1" applyBorder="1" applyAlignment="1">
      <alignment/>
    </xf>
    <xf numFmtId="10" fontId="68" fillId="5" borderId="12" xfId="59" applyNumberFormat="1" applyFont="1" applyFill="1" applyBorder="1" applyAlignment="1">
      <alignment/>
    </xf>
    <xf numFmtId="10" fontId="68" fillId="5" borderId="24" xfId="0" applyNumberFormat="1" applyFont="1" applyFill="1" applyBorder="1" applyAlignment="1">
      <alignment/>
    </xf>
    <xf numFmtId="0" fontId="68" fillId="17" borderId="33" xfId="0" applyFont="1" applyFill="1" applyBorder="1" applyAlignment="1">
      <alignment/>
    </xf>
    <xf numFmtId="180" fontId="71" fillId="33" borderId="27" xfId="0" applyNumberFormat="1" applyFont="1" applyFill="1" applyBorder="1" applyAlignment="1">
      <alignment/>
    </xf>
    <xf numFmtId="180" fontId="71" fillId="33" borderId="36" xfId="0" applyNumberFormat="1" applyFont="1" applyFill="1" applyBorder="1" applyAlignment="1">
      <alignment/>
    </xf>
    <xf numFmtId="180" fontId="71" fillId="33" borderId="37" xfId="0" applyNumberFormat="1" applyFont="1" applyFill="1" applyBorder="1" applyAlignment="1">
      <alignment/>
    </xf>
    <xf numFmtId="180" fontId="71" fillId="33" borderId="38" xfId="0" applyNumberFormat="1" applyFont="1" applyFill="1" applyBorder="1" applyAlignment="1">
      <alignment/>
    </xf>
    <xf numFmtId="0" fontId="71" fillId="33" borderId="38" xfId="0" applyFont="1" applyFill="1" applyBorder="1" applyAlignment="1">
      <alignment/>
    </xf>
    <xf numFmtId="9" fontId="66" fillId="11" borderId="10" xfId="0" applyNumberFormat="1" applyFont="1" applyFill="1" applyBorder="1" applyAlignment="1">
      <alignment/>
    </xf>
    <xf numFmtId="9" fontId="66" fillId="11" borderId="11" xfId="0" applyNumberFormat="1" applyFont="1" applyFill="1" applyBorder="1" applyAlignment="1">
      <alignment/>
    </xf>
    <xf numFmtId="176" fontId="66" fillId="17" borderId="14" xfId="0" applyNumberFormat="1" applyFont="1" applyFill="1" applyBorder="1" applyAlignment="1">
      <alignment/>
    </xf>
    <xf numFmtId="0" fontId="73" fillId="11" borderId="33" xfId="53" applyNumberFormat="1" applyFont="1" applyFill="1" applyBorder="1" applyAlignment="1" applyProtection="1">
      <alignment/>
      <protection/>
    </xf>
    <xf numFmtId="176" fontId="66" fillId="11" borderId="13" xfId="0" applyNumberFormat="1" applyFont="1" applyFill="1" applyBorder="1" applyAlignment="1">
      <alignment/>
    </xf>
    <xf numFmtId="176" fontId="66" fillId="11" borderId="11" xfId="0" applyNumberFormat="1" applyFont="1" applyFill="1" applyBorder="1" applyAlignment="1">
      <alignment/>
    </xf>
    <xf numFmtId="0" fontId="73" fillId="11" borderId="14" xfId="53" applyNumberFormat="1" applyFont="1" applyFill="1" applyBorder="1" applyAlignment="1" applyProtection="1">
      <alignment/>
      <protection/>
    </xf>
    <xf numFmtId="180" fontId="66" fillId="11" borderId="13" xfId="0" applyNumberFormat="1" applyFont="1" applyFill="1" applyBorder="1" applyAlignment="1">
      <alignment/>
    </xf>
    <xf numFmtId="180" fontId="66" fillId="11" borderId="10" xfId="0" applyNumberFormat="1" applyFont="1" applyFill="1" applyBorder="1" applyAlignment="1">
      <alignment/>
    </xf>
    <xf numFmtId="180" fontId="66" fillId="11" borderId="11" xfId="0" applyNumberFormat="1" applyFont="1" applyFill="1" applyBorder="1" applyAlignment="1">
      <alignment/>
    </xf>
    <xf numFmtId="0" fontId="73" fillId="11" borderId="15" xfId="53" applyNumberFormat="1" applyFont="1" applyFill="1" applyBorder="1" applyAlignment="1" applyProtection="1">
      <alignment/>
      <protection/>
    </xf>
    <xf numFmtId="9" fontId="66" fillId="11" borderId="41" xfId="59" applyFont="1" applyFill="1" applyBorder="1" applyAlignment="1">
      <alignment/>
    </xf>
    <xf numFmtId="0" fontId="66" fillId="11" borderId="41" xfId="0" applyFont="1" applyFill="1" applyBorder="1" applyAlignment="1">
      <alignment/>
    </xf>
    <xf numFmtId="0" fontId="66" fillId="11" borderId="12" xfId="0" applyNumberFormat="1" applyFont="1" applyFill="1" applyBorder="1" applyAlignment="1">
      <alignment horizontal="center"/>
    </xf>
    <xf numFmtId="0" fontId="66" fillId="11" borderId="24" xfId="0" applyNumberFormat="1" applyFont="1" applyFill="1" applyBorder="1" applyAlignment="1">
      <alignment/>
    </xf>
    <xf numFmtId="0" fontId="66" fillId="11" borderId="12" xfId="0" applyFont="1" applyFill="1" applyBorder="1" applyAlignment="1">
      <alignment horizontal="center"/>
    </xf>
    <xf numFmtId="9" fontId="66" fillId="0" borderId="0" xfId="59" applyFont="1" applyBorder="1" applyAlignment="1">
      <alignment/>
    </xf>
    <xf numFmtId="0" fontId="70" fillId="35" borderId="25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3" fillId="11" borderId="42" xfId="53" applyNumberFormat="1" applyFont="1" applyFill="1" applyBorder="1" applyAlignment="1" applyProtection="1">
      <alignment/>
      <protection/>
    </xf>
    <xf numFmtId="0" fontId="73" fillId="11" borderId="43" xfId="53" applyNumberFormat="1" applyFont="1" applyFill="1" applyBorder="1" applyAlignment="1" applyProtection="1">
      <alignment/>
      <protection/>
    </xf>
    <xf numFmtId="0" fontId="73" fillId="11" borderId="44" xfId="53" applyNumberFormat="1" applyFont="1" applyFill="1" applyBorder="1" applyAlignment="1" applyProtection="1">
      <alignment/>
      <protection/>
    </xf>
    <xf numFmtId="0" fontId="66" fillId="11" borderId="24" xfId="0" applyFont="1" applyFill="1" applyBorder="1" applyAlignment="1">
      <alignment horizontal="center"/>
    </xf>
    <xf numFmtId="0" fontId="66" fillId="11" borderId="41" xfId="0" applyFont="1" applyFill="1" applyBorder="1" applyAlignment="1">
      <alignment horizontal="center"/>
    </xf>
    <xf numFmtId="9" fontId="66" fillId="0" borderId="0" xfId="0" applyNumberFormat="1" applyFont="1" applyBorder="1" applyAlignment="1">
      <alignment/>
    </xf>
    <xf numFmtId="0" fontId="71" fillId="0" borderId="0" xfId="0" applyFont="1" applyFill="1" applyBorder="1" applyAlignment="1">
      <alignment/>
    </xf>
    <xf numFmtId="0" fontId="70" fillId="0" borderId="0" xfId="0" applyNumberFormat="1" applyFont="1" applyFill="1" applyBorder="1" applyAlignment="1">
      <alignment/>
    </xf>
    <xf numFmtId="9" fontId="70" fillId="35" borderId="30" xfId="0" applyNumberFormat="1" applyFont="1" applyFill="1" applyBorder="1" applyAlignment="1">
      <alignment/>
    </xf>
    <xf numFmtId="9" fontId="70" fillId="35" borderId="31" xfId="0" applyNumberFormat="1" applyFont="1" applyFill="1" applyBorder="1" applyAlignment="1">
      <alignment/>
    </xf>
    <xf numFmtId="9" fontId="70" fillId="35" borderId="32" xfId="0" applyNumberFormat="1" applyFont="1" applyFill="1" applyBorder="1" applyAlignment="1">
      <alignment/>
    </xf>
    <xf numFmtId="9" fontId="70" fillId="0" borderId="0" xfId="0" applyNumberFormat="1" applyFont="1" applyFill="1" applyBorder="1" applyAlignment="1">
      <alignment/>
    </xf>
    <xf numFmtId="9" fontId="66" fillId="0" borderId="20" xfId="0" applyNumberFormat="1" applyFont="1" applyBorder="1" applyAlignment="1">
      <alignment/>
    </xf>
    <xf numFmtId="9" fontId="69" fillId="0" borderId="0" xfId="0" applyNumberFormat="1" applyFont="1" applyFill="1" applyBorder="1" applyAlignment="1">
      <alignment/>
    </xf>
    <xf numFmtId="9" fontId="66" fillId="0" borderId="20" xfId="0" applyNumberFormat="1" applyFont="1" applyFill="1" applyBorder="1" applyAlignment="1">
      <alignment/>
    </xf>
    <xf numFmtId="9" fontId="66" fillId="0" borderId="0" xfId="0" applyNumberFormat="1" applyFont="1" applyFill="1" applyAlignment="1">
      <alignment/>
    </xf>
    <xf numFmtId="0" fontId="70" fillId="33" borderId="33" xfId="0" applyFont="1" applyFill="1" applyBorder="1" applyAlignment="1">
      <alignment/>
    </xf>
    <xf numFmtId="180" fontId="70" fillId="33" borderId="36" xfId="0" applyNumberFormat="1" applyFont="1" applyFill="1" applyBorder="1" applyAlignment="1">
      <alignment/>
    </xf>
    <xf numFmtId="180" fontId="70" fillId="33" borderId="37" xfId="0" applyNumberFormat="1" applyFont="1" applyFill="1" applyBorder="1" applyAlignment="1">
      <alignment/>
    </xf>
    <xf numFmtId="180" fontId="70" fillId="33" borderId="38" xfId="0" applyNumberFormat="1" applyFont="1" applyFill="1" applyBorder="1" applyAlignment="1">
      <alignment/>
    </xf>
    <xf numFmtId="180" fontId="70" fillId="0" borderId="0" xfId="0" applyNumberFormat="1" applyFont="1" applyFill="1" applyBorder="1" applyAlignment="1">
      <alignment/>
    </xf>
    <xf numFmtId="0" fontId="70" fillId="33" borderId="14" xfId="0" applyFont="1" applyFill="1" applyBorder="1" applyAlignment="1">
      <alignment/>
    </xf>
    <xf numFmtId="180" fontId="70" fillId="33" borderId="13" xfId="0" applyNumberFormat="1" applyFont="1" applyFill="1" applyBorder="1" applyAlignment="1">
      <alignment/>
    </xf>
    <xf numFmtId="180" fontId="70" fillId="33" borderId="10" xfId="0" applyNumberFormat="1" applyFont="1" applyFill="1" applyBorder="1" applyAlignment="1">
      <alignment/>
    </xf>
    <xf numFmtId="180" fontId="70" fillId="33" borderId="11" xfId="0" applyNumberFormat="1" applyFont="1" applyFill="1" applyBorder="1" applyAlignment="1">
      <alignment/>
    </xf>
    <xf numFmtId="0" fontId="71" fillId="34" borderId="15" xfId="0" applyFont="1" applyFill="1" applyBorder="1" applyAlignment="1">
      <alignment/>
    </xf>
    <xf numFmtId="180" fontId="71" fillId="34" borderId="24" xfId="0" applyNumberFormat="1" applyFont="1" applyFill="1" applyBorder="1" applyAlignment="1">
      <alignment/>
    </xf>
    <xf numFmtId="180" fontId="71" fillId="34" borderId="41" xfId="0" applyNumberFormat="1" applyFont="1" applyFill="1" applyBorder="1" applyAlignment="1">
      <alignment/>
    </xf>
    <xf numFmtId="180" fontId="71" fillId="34" borderId="12" xfId="0" applyNumberFormat="1" applyFont="1" applyFill="1" applyBorder="1" applyAlignment="1">
      <alignment/>
    </xf>
    <xf numFmtId="0" fontId="73" fillId="5" borderId="27" xfId="53" applyNumberFormat="1" applyFont="1" applyFill="1" applyBorder="1" applyAlignment="1" applyProtection="1">
      <alignment/>
      <protection/>
    </xf>
    <xf numFmtId="180" fontId="66" fillId="5" borderId="37" xfId="0" applyNumberFormat="1" applyFont="1" applyFill="1" applyBorder="1" applyAlignment="1">
      <alignment/>
    </xf>
    <xf numFmtId="10" fontId="66" fillId="5" borderId="13" xfId="59" applyNumberFormat="1" applyFont="1" applyFill="1" applyBorder="1" applyAlignment="1">
      <alignment/>
    </xf>
    <xf numFmtId="10" fontId="66" fillId="5" borderId="10" xfId="59" applyNumberFormat="1" applyFont="1" applyFill="1" applyBorder="1" applyAlignment="1">
      <alignment/>
    </xf>
    <xf numFmtId="10" fontId="66" fillId="5" borderId="11" xfId="59" applyNumberFormat="1" applyFont="1" applyFill="1" applyBorder="1" applyAlignment="1">
      <alignment/>
    </xf>
    <xf numFmtId="10" fontId="66" fillId="0" borderId="0" xfId="59" applyNumberFormat="1" applyFont="1" applyFill="1" applyBorder="1" applyAlignment="1">
      <alignment/>
    </xf>
    <xf numFmtId="181" fontId="68" fillId="5" borderId="24" xfId="59" applyNumberFormat="1" applyFont="1" applyFill="1" applyBorder="1" applyAlignment="1">
      <alignment/>
    </xf>
    <xf numFmtId="181" fontId="68" fillId="5" borderId="41" xfId="59" applyNumberFormat="1" applyFont="1" applyFill="1" applyBorder="1" applyAlignment="1">
      <alignment/>
    </xf>
    <xf numFmtId="181" fontId="68" fillId="5" borderId="12" xfId="59" applyNumberFormat="1" applyFont="1" applyFill="1" applyBorder="1" applyAlignment="1">
      <alignment/>
    </xf>
    <xf numFmtId="181" fontId="68" fillId="0" borderId="0" xfId="59" applyNumberFormat="1" applyFont="1" applyFill="1" applyBorder="1" applyAlignment="1">
      <alignment/>
    </xf>
    <xf numFmtId="0" fontId="72" fillId="0" borderId="33" xfId="0" applyFont="1" applyFill="1" applyBorder="1" applyAlignment="1">
      <alignment/>
    </xf>
    <xf numFmtId="0" fontId="72" fillId="0" borderId="36" xfId="0" applyFont="1" applyFill="1" applyBorder="1" applyAlignment="1">
      <alignment horizontal="center"/>
    </xf>
    <xf numFmtId="0" fontId="72" fillId="0" borderId="37" xfId="0" applyFont="1" applyFill="1" applyBorder="1" applyAlignment="1">
      <alignment horizontal="center"/>
    </xf>
    <xf numFmtId="0" fontId="72" fillId="0" borderId="38" xfId="0" applyFont="1" applyFill="1" applyBorder="1" applyAlignment="1">
      <alignment horizontal="center"/>
    </xf>
    <xf numFmtId="0" fontId="70" fillId="35" borderId="14" xfId="0" applyFont="1" applyFill="1" applyBorder="1" applyAlignment="1">
      <alignment/>
    </xf>
    <xf numFmtId="9" fontId="70" fillId="35" borderId="13" xfId="0" applyNumberFormat="1" applyFont="1" applyFill="1" applyBorder="1" applyAlignment="1">
      <alignment/>
    </xf>
    <xf numFmtId="9" fontId="70" fillId="35" borderId="10" xfId="0" applyNumberFormat="1" applyFont="1" applyFill="1" applyBorder="1" applyAlignment="1">
      <alignment/>
    </xf>
    <xf numFmtId="9" fontId="70" fillId="35" borderId="11" xfId="0" applyNumberFormat="1" applyFont="1" applyFill="1" applyBorder="1" applyAlignment="1">
      <alignment/>
    </xf>
    <xf numFmtId="0" fontId="71" fillId="34" borderId="14" xfId="0" applyFont="1" applyFill="1" applyBorder="1" applyAlignment="1">
      <alignment/>
    </xf>
    <xf numFmtId="180" fontId="71" fillId="33" borderId="13" xfId="0" applyNumberFormat="1" applyFont="1" applyFill="1" applyBorder="1" applyAlignment="1">
      <alignment/>
    </xf>
    <xf numFmtId="180" fontId="71" fillId="33" borderId="10" xfId="0" applyNumberFormat="1" applyFont="1" applyFill="1" applyBorder="1" applyAlignment="1">
      <alignment/>
    </xf>
    <xf numFmtId="180" fontId="71" fillId="33" borderId="11" xfId="0" applyNumberFormat="1" applyFont="1" applyFill="1" applyBorder="1" applyAlignment="1">
      <alignment/>
    </xf>
    <xf numFmtId="181" fontId="66" fillId="0" borderId="0" xfId="59" applyNumberFormat="1" applyFont="1" applyFill="1" applyBorder="1" applyAlignment="1">
      <alignment/>
    </xf>
    <xf numFmtId="180" fontId="66" fillId="5" borderId="13" xfId="0" applyNumberFormat="1" applyFont="1" applyFill="1" applyBorder="1" applyAlignment="1">
      <alignment/>
    </xf>
    <xf numFmtId="180" fontId="66" fillId="5" borderId="10" xfId="0" applyNumberFormat="1" applyFont="1" applyFill="1" applyBorder="1" applyAlignment="1">
      <alignment/>
    </xf>
    <xf numFmtId="180" fontId="66" fillId="5" borderId="11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72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9" fontId="4" fillId="0" borderId="0" xfId="59" applyFont="1" applyFill="1" applyBorder="1" applyAlignment="1">
      <alignment horizontal="center"/>
    </xf>
    <xf numFmtId="0" fontId="72" fillId="0" borderId="30" xfId="0" applyFont="1" applyFill="1" applyBorder="1" applyAlignment="1">
      <alignment horizontal="center"/>
    </xf>
    <xf numFmtId="0" fontId="72" fillId="0" borderId="31" xfId="0" applyFont="1" applyFill="1" applyBorder="1" applyAlignment="1">
      <alignment horizontal="center"/>
    </xf>
    <xf numFmtId="0" fontId="72" fillId="0" borderId="32" xfId="0" applyFont="1" applyFill="1" applyBorder="1" applyAlignment="1">
      <alignment horizontal="center"/>
    </xf>
    <xf numFmtId="9" fontId="70" fillId="36" borderId="30" xfId="0" applyNumberFormat="1" applyFont="1" applyFill="1" applyBorder="1" applyAlignment="1">
      <alignment/>
    </xf>
    <xf numFmtId="9" fontId="70" fillId="36" borderId="25" xfId="0" applyNumberFormat="1" applyFont="1" applyFill="1" applyBorder="1" applyAlignment="1">
      <alignment/>
    </xf>
    <xf numFmtId="176" fontId="69" fillId="36" borderId="11" xfId="0" applyNumberFormat="1" applyFont="1" applyFill="1" applyBorder="1" applyAlignment="1">
      <alignment/>
    </xf>
    <xf numFmtId="176" fontId="69" fillId="36" borderId="13" xfId="0" applyNumberFormat="1" applyFont="1" applyFill="1" applyBorder="1" applyAlignment="1">
      <alignment/>
    </xf>
    <xf numFmtId="180" fontId="4" fillId="5" borderId="10" xfId="0" applyNumberFormat="1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180" fontId="4" fillId="11" borderId="10" xfId="0" applyNumberFormat="1" applyFont="1" applyFill="1" applyBorder="1" applyAlignment="1">
      <alignment horizontal="center"/>
    </xf>
    <xf numFmtId="180" fontId="4" fillId="17" borderId="10" xfId="0" applyNumberFormat="1" applyFont="1" applyFill="1" applyBorder="1" applyAlignment="1">
      <alignment horizontal="center"/>
    </xf>
    <xf numFmtId="9" fontId="4" fillId="11" borderId="10" xfId="59" applyFont="1" applyFill="1" applyBorder="1" applyAlignment="1">
      <alignment horizontal="center"/>
    </xf>
    <xf numFmtId="181" fontId="4" fillId="17" borderId="10" xfId="59" applyNumberFormat="1" applyFont="1" applyFill="1" applyBorder="1" applyAlignment="1">
      <alignment horizontal="center"/>
    </xf>
    <xf numFmtId="180" fontId="70" fillId="34" borderId="10" xfId="0" applyNumberFormat="1" applyFont="1" applyFill="1" applyBorder="1" applyAlignment="1">
      <alignment/>
    </xf>
    <xf numFmtId="181" fontId="70" fillId="34" borderId="10" xfId="59" applyNumberFormat="1" applyFont="1" applyFill="1" applyBorder="1" applyAlignment="1">
      <alignment/>
    </xf>
    <xf numFmtId="10" fontId="70" fillId="34" borderId="10" xfId="59" applyNumberFormat="1" applyFont="1" applyFill="1" applyBorder="1" applyAlignment="1">
      <alignment/>
    </xf>
    <xf numFmtId="0" fontId="70" fillId="34" borderId="10" xfId="0" applyFont="1" applyFill="1" applyBorder="1" applyAlignment="1">
      <alignment/>
    </xf>
    <xf numFmtId="180" fontId="4" fillId="5" borderId="10" xfId="0" applyNumberFormat="1" applyFont="1" applyFill="1" applyBorder="1" applyAlignment="1">
      <alignment horizontal="right"/>
    </xf>
    <xf numFmtId="0" fontId="66" fillId="5" borderId="10" xfId="0" applyFont="1" applyFill="1" applyBorder="1" applyAlignment="1">
      <alignment horizontal="right"/>
    </xf>
    <xf numFmtId="180" fontId="4" fillId="11" borderId="10" xfId="0" applyNumberFormat="1" applyFont="1" applyFill="1" applyBorder="1" applyAlignment="1">
      <alignment horizontal="right"/>
    </xf>
    <xf numFmtId="9" fontId="4" fillId="11" borderId="10" xfId="59" applyFont="1" applyFill="1" applyBorder="1" applyAlignment="1">
      <alignment horizontal="right"/>
    </xf>
    <xf numFmtId="9" fontId="4" fillId="0" borderId="0" xfId="59" applyFont="1" applyFill="1" applyBorder="1" applyAlignment="1">
      <alignment horizontal="right"/>
    </xf>
    <xf numFmtId="181" fontId="4" fillId="17" borderId="10" xfId="59" applyNumberFormat="1" applyFont="1" applyFill="1" applyBorder="1" applyAlignment="1">
      <alignment horizontal="right"/>
    </xf>
    <xf numFmtId="180" fontId="4" fillId="17" borderId="10" xfId="0" applyNumberFormat="1" applyFont="1" applyFill="1" applyBorder="1" applyAlignment="1">
      <alignment horizontal="right"/>
    </xf>
    <xf numFmtId="181" fontId="4" fillId="5" borderId="10" xfId="5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180" fontId="4" fillId="5" borderId="45" xfId="0" applyNumberFormat="1" applyFont="1" applyFill="1" applyBorder="1" applyAlignment="1">
      <alignment horizontal="right"/>
    </xf>
    <xf numFmtId="180" fontId="4" fillId="5" borderId="26" xfId="0" applyNumberFormat="1" applyFont="1" applyFill="1" applyBorder="1" applyAlignment="1">
      <alignment horizontal="right"/>
    </xf>
    <xf numFmtId="180" fontId="4" fillId="5" borderId="46" xfId="0" applyNumberFormat="1" applyFont="1" applyFill="1" applyBorder="1" applyAlignment="1">
      <alignment horizontal="right"/>
    </xf>
    <xf numFmtId="180" fontId="70" fillId="35" borderId="25" xfId="0" applyNumberFormat="1" applyFont="1" applyFill="1" applyBorder="1" applyAlignment="1">
      <alignment horizontal="right"/>
    </xf>
    <xf numFmtId="181" fontId="4" fillId="5" borderId="26" xfId="59" applyNumberFormat="1" applyFont="1" applyFill="1" applyBorder="1" applyAlignment="1">
      <alignment horizontal="right"/>
    </xf>
    <xf numFmtId="181" fontId="70" fillId="35" borderId="25" xfId="59" applyNumberFormat="1" applyFont="1" applyFill="1" applyBorder="1" applyAlignment="1">
      <alignment horizontal="right"/>
    </xf>
    <xf numFmtId="9" fontId="4" fillId="11" borderId="45" xfId="59" applyFont="1" applyFill="1" applyBorder="1" applyAlignment="1">
      <alignment horizontal="right"/>
    </xf>
    <xf numFmtId="9" fontId="4" fillId="11" borderId="26" xfId="59" applyFont="1" applyFill="1" applyBorder="1" applyAlignment="1">
      <alignment horizontal="right"/>
    </xf>
    <xf numFmtId="9" fontId="4" fillId="11" borderId="46" xfId="59" applyFont="1" applyFill="1" applyBorder="1" applyAlignment="1">
      <alignment horizontal="right"/>
    </xf>
    <xf numFmtId="9" fontId="69" fillId="35" borderId="25" xfId="59" applyFont="1" applyFill="1" applyBorder="1" applyAlignment="1">
      <alignment horizontal="right"/>
    </xf>
    <xf numFmtId="181" fontId="4" fillId="5" borderId="45" xfId="59" applyNumberFormat="1" applyFont="1" applyFill="1" applyBorder="1" applyAlignment="1">
      <alignment horizontal="right"/>
    </xf>
    <xf numFmtId="180" fontId="4" fillId="5" borderId="46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181" fontId="4" fillId="5" borderId="47" xfId="59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181" fontId="69" fillId="35" borderId="10" xfId="59" applyNumberFormat="1" applyFont="1" applyFill="1" applyBorder="1" applyAlignment="1">
      <alignment horizontal="center"/>
    </xf>
    <xf numFmtId="180" fontId="70" fillId="33" borderId="45" xfId="0" applyNumberFormat="1" applyFont="1" applyFill="1" applyBorder="1" applyAlignment="1">
      <alignment/>
    </xf>
    <xf numFmtId="180" fontId="70" fillId="35" borderId="10" xfId="0" applyNumberFormat="1" applyFont="1" applyFill="1" applyBorder="1" applyAlignment="1">
      <alignment/>
    </xf>
    <xf numFmtId="181" fontId="70" fillId="33" borderId="10" xfId="59" applyNumberFormat="1" applyFont="1" applyFill="1" applyBorder="1" applyAlignment="1">
      <alignment/>
    </xf>
    <xf numFmtId="181" fontId="70" fillId="35" borderId="10" xfId="59" applyNumberFormat="1" applyFont="1" applyFill="1" applyBorder="1" applyAlignment="1">
      <alignment/>
    </xf>
    <xf numFmtId="0" fontId="74" fillId="0" borderId="0" xfId="0" applyNumberFormat="1" applyFont="1" applyAlignment="1">
      <alignment/>
    </xf>
    <xf numFmtId="0" fontId="74" fillId="0" borderId="17" xfId="0" applyNumberFormat="1" applyFont="1" applyBorder="1" applyAlignment="1">
      <alignment/>
    </xf>
    <xf numFmtId="0" fontId="75" fillId="0" borderId="0" xfId="53" applyNumberFormat="1" applyFont="1" applyFill="1" applyBorder="1" applyAlignment="1" applyProtection="1">
      <alignment/>
      <protection/>
    </xf>
    <xf numFmtId="0" fontId="75" fillId="0" borderId="0" xfId="53" applyFont="1" applyFill="1" applyBorder="1" applyAlignment="1" applyProtection="1">
      <alignment/>
      <protection/>
    </xf>
    <xf numFmtId="0" fontId="74" fillId="0" borderId="0" xfId="0" applyNumberFormat="1" applyFont="1" applyBorder="1" applyAlignment="1">
      <alignment/>
    </xf>
    <xf numFmtId="0" fontId="74" fillId="0" borderId="22" xfId="0" applyNumberFormat="1" applyFont="1" applyBorder="1" applyAlignment="1">
      <alignment/>
    </xf>
    <xf numFmtId="10" fontId="70" fillId="35" borderId="10" xfId="59" applyNumberFormat="1" applyFont="1" applyFill="1" applyBorder="1" applyAlignment="1">
      <alignment/>
    </xf>
    <xf numFmtId="0" fontId="71" fillId="0" borderId="17" xfId="0" applyFont="1" applyFill="1" applyBorder="1" applyAlignment="1">
      <alignment/>
    </xf>
    <xf numFmtId="0" fontId="7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Border="1" applyAlignment="1">
      <alignment/>
    </xf>
    <xf numFmtId="9" fontId="70" fillId="35" borderId="10" xfId="59" applyFont="1" applyFill="1" applyBorder="1" applyAlignment="1">
      <alignment/>
    </xf>
    <xf numFmtId="9" fontId="70" fillId="0" borderId="0" xfId="59" applyFont="1" applyFill="1" applyBorder="1" applyAlignment="1">
      <alignment/>
    </xf>
    <xf numFmtId="181" fontId="69" fillId="35" borderId="10" xfId="59" applyNumberFormat="1" applyFont="1" applyFill="1" applyBorder="1" applyAlignment="1">
      <alignment/>
    </xf>
    <xf numFmtId="181" fontId="71" fillId="34" borderId="10" xfId="0" applyNumberFormat="1" applyFont="1" applyFill="1" applyBorder="1" applyAlignment="1">
      <alignment/>
    </xf>
    <xf numFmtId="180" fontId="69" fillId="35" borderId="10" xfId="0" applyNumberFormat="1" applyFont="1" applyFill="1" applyBorder="1" applyAlignment="1">
      <alignment/>
    </xf>
    <xf numFmtId="181" fontId="4" fillId="17" borderId="10" xfId="59" applyNumberFormat="1" applyFont="1" applyFill="1" applyBorder="1" applyAlignment="1">
      <alignment/>
    </xf>
    <xf numFmtId="181" fontId="4" fillId="37" borderId="10" xfId="59" applyNumberFormat="1" applyFont="1" applyFill="1" applyBorder="1" applyAlignment="1">
      <alignment/>
    </xf>
    <xf numFmtId="180" fontId="4" fillId="37" borderId="10" xfId="0" applyNumberFormat="1" applyFont="1" applyFill="1" applyBorder="1" applyAlignment="1">
      <alignment/>
    </xf>
    <xf numFmtId="9" fontId="4" fillId="37" borderId="10" xfId="59" applyFont="1" applyFill="1" applyBorder="1" applyAlignment="1">
      <alignment/>
    </xf>
    <xf numFmtId="0" fontId="4" fillId="37" borderId="10" xfId="0" applyFont="1" applyFill="1" applyBorder="1" applyAlignment="1">
      <alignment/>
    </xf>
    <xf numFmtId="9" fontId="71" fillId="33" borderId="10" xfId="59" applyFont="1" applyFill="1" applyBorder="1" applyAlignment="1">
      <alignment/>
    </xf>
    <xf numFmtId="0" fontId="4" fillId="0" borderId="22" xfId="0" applyNumberFormat="1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69" fillId="34" borderId="0" xfId="0" applyNumberFormat="1" applyFont="1" applyFill="1" applyBorder="1" applyAlignment="1">
      <alignment/>
    </xf>
    <xf numFmtId="0" fontId="69" fillId="34" borderId="48" xfId="0" applyNumberFormat="1" applyFont="1" applyFill="1" applyBorder="1" applyAlignment="1">
      <alignment horizontal="center"/>
    </xf>
    <xf numFmtId="0" fontId="69" fillId="34" borderId="48" xfId="0" applyFont="1" applyFill="1" applyBorder="1" applyAlignment="1">
      <alignment horizontal="center"/>
    </xf>
    <xf numFmtId="0" fontId="76" fillId="35" borderId="49" xfId="0" applyFont="1" applyFill="1" applyBorder="1" applyAlignment="1">
      <alignment horizontal="center"/>
    </xf>
    <xf numFmtId="0" fontId="76" fillId="35" borderId="50" xfId="0" applyFont="1" applyFill="1" applyBorder="1" applyAlignment="1">
      <alignment horizontal="center"/>
    </xf>
    <xf numFmtId="0" fontId="76" fillId="35" borderId="51" xfId="0" applyFont="1" applyFill="1" applyBorder="1" applyAlignment="1">
      <alignment horizontal="center"/>
    </xf>
    <xf numFmtId="0" fontId="77" fillId="34" borderId="45" xfId="0" applyFont="1" applyFill="1" applyBorder="1" applyAlignment="1">
      <alignment horizontal="center"/>
    </xf>
    <xf numFmtId="0" fontId="76" fillId="34" borderId="0" xfId="0" applyFont="1" applyFill="1" applyBorder="1" applyAlignment="1">
      <alignment/>
    </xf>
    <xf numFmtId="0" fontId="77" fillId="33" borderId="16" xfId="0" applyFont="1" applyFill="1" applyBorder="1" applyAlignment="1">
      <alignment/>
    </xf>
    <xf numFmtId="0" fontId="77" fillId="33" borderId="17" xfId="0" applyFont="1" applyFill="1" applyBorder="1" applyAlignment="1">
      <alignment/>
    </xf>
    <xf numFmtId="0" fontId="77" fillId="33" borderId="37" xfId="0" applyFont="1" applyFill="1" applyBorder="1" applyAlignment="1">
      <alignment/>
    </xf>
    <xf numFmtId="0" fontId="77" fillId="33" borderId="38" xfId="0" applyFont="1" applyFill="1" applyBorder="1" applyAlignment="1">
      <alignment/>
    </xf>
    <xf numFmtId="0" fontId="77" fillId="33" borderId="52" xfId="0" applyFont="1" applyFill="1" applyBorder="1" applyAlignment="1">
      <alignment/>
    </xf>
    <xf numFmtId="0" fontId="77" fillId="33" borderId="48" xfId="0" applyFont="1" applyFill="1" applyBorder="1" applyAlignment="1">
      <alignment/>
    </xf>
    <xf numFmtId="181" fontId="76" fillId="35" borderId="10" xfId="0" applyNumberFormat="1" applyFont="1" applyFill="1" applyBorder="1" applyAlignment="1">
      <alignment/>
    </xf>
    <xf numFmtId="181" fontId="77" fillId="33" borderId="11" xfId="0" applyNumberFormat="1" applyFont="1" applyFill="1" applyBorder="1" applyAlignment="1">
      <alignment/>
    </xf>
    <xf numFmtId="0" fontId="77" fillId="33" borderId="26" xfId="0" applyFont="1" applyFill="1" applyBorder="1" applyAlignment="1">
      <alignment horizontal="right"/>
    </xf>
    <xf numFmtId="181" fontId="77" fillId="33" borderId="10" xfId="0" applyNumberFormat="1" applyFont="1" applyFill="1" applyBorder="1" applyAlignment="1">
      <alignment/>
    </xf>
    <xf numFmtId="0" fontId="77" fillId="33" borderId="40" xfId="0" applyFont="1" applyFill="1" applyBorder="1" applyAlignment="1">
      <alignment/>
    </xf>
    <xf numFmtId="0" fontId="77" fillId="33" borderId="39" xfId="0" applyFont="1" applyFill="1" applyBorder="1" applyAlignment="1">
      <alignment/>
    </xf>
    <xf numFmtId="10" fontId="76" fillId="33" borderId="41" xfId="59" applyNumberFormat="1" applyFont="1" applyFill="1" applyBorder="1" applyAlignment="1">
      <alignment/>
    </xf>
    <xf numFmtId="181" fontId="76" fillId="33" borderId="1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7" fillId="33" borderId="17" xfId="0" applyFont="1" applyFill="1" applyBorder="1" applyAlignment="1">
      <alignment horizontal="right"/>
    </xf>
    <xf numFmtId="0" fontId="77" fillId="33" borderId="53" xfId="0" applyFont="1" applyFill="1" applyBorder="1" applyAlignment="1">
      <alignment horizontal="right"/>
    </xf>
    <xf numFmtId="0" fontId="79" fillId="34" borderId="3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0" fontId="80" fillId="17" borderId="14" xfId="0" applyFont="1" applyFill="1" applyBorder="1" applyAlignment="1">
      <alignment horizontal="center"/>
    </xf>
    <xf numFmtId="0" fontId="78" fillId="37" borderId="14" xfId="0" applyFont="1" applyFill="1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81" fillId="34" borderId="15" xfId="0" applyFont="1" applyFill="1" applyBorder="1" applyAlignment="1">
      <alignment horizontal="center"/>
    </xf>
    <xf numFmtId="0" fontId="78" fillId="37" borderId="34" xfId="0" applyFont="1" applyFill="1" applyBorder="1" applyAlignment="1">
      <alignment/>
    </xf>
    <xf numFmtId="0" fontId="7" fillId="37" borderId="54" xfId="0" applyFont="1" applyFill="1" applyBorder="1" applyAlignment="1">
      <alignment/>
    </xf>
    <xf numFmtId="0" fontId="78" fillId="37" borderId="38" xfId="0" applyFont="1" applyFill="1" applyBorder="1" applyAlignment="1">
      <alignment/>
    </xf>
    <xf numFmtId="0" fontId="78" fillId="37" borderId="52" xfId="0" applyFont="1" applyFill="1" applyBorder="1" applyAlignment="1">
      <alignment/>
    </xf>
    <xf numFmtId="0" fontId="78" fillId="37" borderId="48" xfId="0" applyFont="1" applyFill="1" applyBorder="1" applyAlignment="1">
      <alignment/>
    </xf>
    <xf numFmtId="0" fontId="7" fillId="37" borderId="26" xfId="0" applyFont="1" applyFill="1" applyBorder="1" applyAlignment="1">
      <alignment horizontal="right"/>
    </xf>
    <xf numFmtId="0" fontId="7" fillId="37" borderId="26" xfId="0" applyFont="1" applyFill="1" applyBorder="1" applyAlignment="1">
      <alignment/>
    </xf>
    <xf numFmtId="181" fontId="7" fillId="37" borderId="11" xfId="0" applyNumberFormat="1" applyFont="1" applyFill="1" applyBorder="1" applyAlignment="1">
      <alignment/>
    </xf>
    <xf numFmtId="0" fontId="78" fillId="37" borderId="40" xfId="0" applyFont="1" applyFill="1" applyBorder="1" applyAlignment="1">
      <alignment/>
    </xf>
    <xf numFmtId="0" fontId="78" fillId="37" borderId="39" xfId="0" applyFont="1" applyFill="1" applyBorder="1" applyAlignment="1">
      <alignment/>
    </xf>
    <xf numFmtId="0" fontId="7" fillId="37" borderId="53" xfId="0" applyFont="1" applyFill="1" applyBorder="1" applyAlignment="1">
      <alignment/>
    </xf>
    <xf numFmtId="181" fontId="7" fillId="37" borderId="12" xfId="0" applyNumberFormat="1" applyFont="1" applyFill="1" applyBorder="1" applyAlignment="1">
      <alignment/>
    </xf>
    <xf numFmtId="0" fontId="6" fillId="17" borderId="35" xfId="0" applyFont="1" applyFill="1" applyBorder="1" applyAlignment="1">
      <alignment/>
    </xf>
    <xf numFmtId="0" fontId="6" fillId="17" borderId="54" xfId="0" applyFont="1" applyFill="1" applyBorder="1" applyAlignment="1">
      <alignment/>
    </xf>
    <xf numFmtId="0" fontId="7" fillId="17" borderId="37" xfId="0" applyFont="1" applyFill="1" applyBorder="1" applyAlignment="1">
      <alignment horizontal="right"/>
    </xf>
    <xf numFmtId="10" fontId="76" fillId="35" borderId="38" xfId="0" applyNumberFormat="1" applyFont="1" applyFill="1" applyBorder="1" applyAlignment="1">
      <alignment/>
    </xf>
    <xf numFmtId="0" fontId="78" fillId="5" borderId="35" xfId="0" applyFont="1" applyFill="1" applyBorder="1" applyAlignment="1">
      <alignment/>
    </xf>
    <xf numFmtId="0" fontId="7" fillId="5" borderId="34" xfId="0" applyFont="1" applyFill="1" applyBorder="1" applyAlignment="1">
      <alignment/>
    </xf>
    <xf numFmtId="0" fontId="7" fillId="5" borderId="54" xfId="0" applyFont="1" applyFill="1" applyBorder="1" applyAlignment="1">
      <alignment horizontal="right"/>
    </xf>
    <xf numFmtId="180" fontId="76" fillId="35" borderId="42" xfId="0" applyNumberFormat="1" applyFont="1" applyFill="1" applyBorder="1" applyAlignment="1">
      <alignment/>
    </xf>
    <xf numFmtId="0" fontId="76" fillId="33" borderId="52" xfId="0" applyFont="1" applyFill="1" applyBorder="1" applyAlignment="1">
      <alignment/>
    </xf>
    <xf numFmtId="180" fontId="76" fillId="35" borderId="11" xfId="0" applyNumberFormat="1" applyFont="1" applyFill="1" applyBorder="1" applyAlignment="1">
      <alignment horizontal="right"/>
    </xf>
    <xf numFmtId="0" fontId="78" fillId="5" borderId="55" xfId="0" applyFont="1" applyFill="1" applyBorder="1" applyAlignment="1">
      <alignment/>
    </xf>
    <xf numFmtId="0" fontId="7" fillId="5" borderId="56" xfId="0" applyFont="1" applyFill="1" applyBorder="1" applyAlignment="1">
      <alignment/>
    </xf>
    <xf numFmtId="0" fontId="7" fillId="5" borderId="56" xfId="0" applyFont="1" applyFill="1" applyBorder="1" applyAlignment="1">
      <alignment horizontal="right"/>
    </xf>
    <xf numFmtId="180" fontId="7" fillId="5" borderId="56" xfId="0" applyNumberFormat="1" applyFont="1" applyFill="1" applyBorder="1" applyAlignment="1">
      <alignment/>
    </xf>
    <xf numFmtId="0" fontId="7" fillId="5" borderId="57" xfId="0" applyFont="1" applyFill="1" applyBorder="1" applyAlignment="1">
      <alignment horizontal="right"/>
    </xf>
    <xf numFmtId="181" fontId="76" fillId="35" borderId="43" xfId="0" applyNumberFormat="1" applyFont="1" applyFill="1" applyBorder="1" applyAlignment="1">
      <alignment/>
    </xf>
    <xf numFmtId="0" fontId="76" fillId="33" borderId="58" xfId="0" applyFont="1" applyFill="1" applyBorder="1" applyAlignment="1">
      <alignment/>
    </xf>
    <xf numFmtId="0" fontId="77" fillId="33" borderId="59" xfId="0" applyFont="1" applyFill="1" applyBorder="1" applyAlignment="1">
      <alignment/>
    </xf>
    <xf numFmtId="0" fontId="77" fillId="33" borderId="60" xfId="0" applyFont="1" applyFill="1" applyBorder="1" applyAlignment="1">
      <alignment horizontal="right"/>
    </xf>
    <xf numFmtId="180" fontId="76" fillId="35" borderId="11" xfId="0" applyNumberFormat="1" applyFont="1" applyFill="1" applyBorder="1" applyAlignment="1">
      <alignment/>
    </xf>
    <xf numFmtId="0" fontId="78" fillId="11" borderId="5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48" xfId="0" applyFont="1" applyFill="1" applyBorder="1" applyAlignment="1">
      <alignment horizontal="right"/>
    </xf>
    <xf numFmtId="180" fontId="7" fillId="11" borderId="48" xfId="0" applyNumberFormat="1" applyFont="1" applyFill="1" applyBorder="1" applyAlignment="1">
      <alignment/>
    </xf>
    <xf numFmtId="0" fontId="7" fillId="11" borderId="26" xfId="0" applyFont="1" applyFill="1" applyBorder="1" applyAlignment="1">
      <alignment horizontal="right"/>
    </xf>
    <xf numFmtId="9" fontId="76" fillId="35" borderId="43" xfId="0" applyNumberFormat="1" applyFont="1" applyFill="1" applyBorder="1" applyAlignment="1">
      <alignment/>
    </xf>
    <xf numFmtId="181" fontId="76" fillId="35" borderId="11" xfId="0" applyNumberFormat="1" applyFont="1" applyFill="1" applyBorder="1" applyAlignment="1">
      <alignment/>
    </xf>
    <xf numFmtId="0" fontId="78" fillId="34" borderId="52" xfId="0" applyFont="1" applyFill="1" applyBorder="1" applyAlignment="1">
      <alignment/>
    </xf>
    <xf numFmtId="0" fontId="81" fillId="34" borderId="48" xfId="0" applyFont="1" applyFill="1" applyBorder="1" applyAlignment="1">
      <alignment/>
    </xf>
    <xf numFmtId="0" fontId="81" fillId="34" borderId="26" xfId="0" applyFont="1" applyFill="1" applyBorder="1" applyAlignment="1">
      <alignment horizontal="right"/>
    </xf>
    <xf numFmtId="10" fontId="76" fillId="35" borderId="43" xfId="0" applyNumberFormat="1" applyFont="1" applyFill="1" applyBorder="1" applyAlignment="1">
      <alignment/>
    </xf>
    <xf numFmtId="0" fontId="76" fillId="33" borderId="40" xfId="0" applyFont="1" applyFill="1" applyBorder="1" applyAlignment="1">
      <alignment/>
    </xf>
    <xf numFmtId="0" fontId="7" fillId="37" borderId="40" xfId="0" applyFont="1" applyFill="1" applyBorder="1" applyAlignment="1">
      <alignment/>
    </xf>
    <xf numFmtId="0" fontId="7" fillId="37" borderId="39" xfId="0" applyFont="1" applyFill="1" applyBorder="1" applyAlignment="1">
      <alignment/>
    </xf>
    <xf numFmtId="0" fontId="7" fillId="37" borderId="53" xfId="0" applyFont="1" applyFill="1" applyBorder="1" applyAlignment="1">
      <alignment horizontal="right"/>
    </xf>
    <xf numFmtId="10" fontId="76" fillId="35" borderId="12" xfId="0" applyNumberFormat="1" applyFont="1" applyFill="1" applyBorder="1" applyAlignment="1">
      <alignment/>
    </xf>
    <xf numFmtId="0" fontId="77" fillId="34" borderId="56" xfId="0" applyNumberFormat="1" applyFont="1" applyFill="1" applyBorder="1" applyAlignment="1">
      <alignment/>
    </xf>
    <xf numFmtId="0" fontId="76" fillId="34" borderId="56" xfId="0" applyFont="1" applyFill="1" applyBorder="1" applyAlignment="1">
      <alignment/>
    </xf>
    <xf numFmtId="0" fontId="77" fillId="34" borderId="56" xfId="0" applyFont="1" applyFill="1" applyBorder="1" applyAlignment="1">
      <alignment/>
    </xf>
    <xf numFmtId="0" fontId="82" fillId="34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181" fontId="76" fillId="34" borderId="10" xfId="0" applyNumberFormat="1" applyFont="1" applyFill="1" applyBorder="1" applyAlignment="1">
      <alignment horizontal="center"/>
    </xf>
    <xf numFmtId="0" fontId="77" fillId="34" borderId="61" xfId="0" applyFont="1" applyFill="1" applyBorder="1" applyAlignment="1">
      <alignment horizontal="right"/>
    </xf>
    <xf numFmtId="0" fontId="84" fillId="0" borderId="0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6" fillId="34" borderId="35" xfId="0" applyFont="1" applyFill="1" applyBorder="1" applyAlignment="1">
      <alignment/>
    </xf>
    <xf numFmtId="0" fontId="77" fillId="34" borderId="34" xfId="0" applyNumberFormat="1" applyFont="1" applyFill="1" applyBorder="1" applyAlignment="1">
      <alignment/>
    </xf>
    <xf numFmtId="0" fontId="76" fillId="34" borderId="34" xfId="0" applyFont="1" applyFill="1" applyBorder="1" applyAlignment="1">
      <alignment/>
    </xf>
    <xf numFmtId="0" fontId="77" fillId="34" borderId="34" xfId="0" applyFont="1" applyFill="1" applyBorder="1" applyAlignment="1">
      <alignment/>
    </xf>
    <xf numFmtId="0" fontId="77" fillId="34" borderId="54" xfId="0" applyFont="1" applyFill="1" applyBorder="1" applyAlignment="1">
      <alignment/>
    </xf>
    <xf numFmtId="0" fontId="81" fillId="34" borderId="37" xfId="0" applyFont="1" applyFill="1" applyBorder="1" applyAlignment="1">
      <alignment horizontal="center"/>
    </xf>
    <xf numFmtId="0" fontId="81" fillId="34" borderId="38" xfId="0" applyFont="1" applyFill="1" applyBorder="1" applyAlignment="1">
      <alignment horizontal="center"/>
    </xf>
    <xf numFmtId="0" fontId="77" fillId="34" borderId="55" xfId="0" applyFont="1" applyFill="1" applyBorder="1" applyAlignment="1">
      <alignment horizontal="right"/>
    </xf>
    <xf numFmtId="181" fontId="76" fillId="34" borderId="11" xfId="0" applyNumberFormat="1" applyFont="1" applyFill="1" applyBorder="1" applyAlignment="1">
      <alignment horizontal="center"/>
    </xf>
    <xf numFmtId="0" fontId="77" fillId="34" borderId="21" xfId="0" applyFont="1" applyFill="1" applyBorder="1" applyAlignment="1">
      <alignment horizontal="right"/>
    </xf>
    <xf numFmtId="0" fontId="77" fillId="34" borderId="22" xfId="0" applyNumberFormat="1" applyFont="1" applyFill="1" applyBorder="1" applyAlignment="1">
      <alignment/>
    </xf>
    <xf numFmtId="0" fontId="76" fillId="34" borderId="22" xfId="0" applyFont="1" applyFill="1" applyBorder="1" applyAlignment="1">
      <alignment/>
    </xf>
    <xf numFmtId="0" fontId="77" fillId="34" borderId="22" xfId="0" applyFont="1" applyFill="1" applyBorder="1" applyAlignment="1">
      <alignment/>
    </xf>
    <xf numFmtId="0" fontId="77" fillId="34" borderId="22" xfId="0" applyFont="1" applyFill="1" applyBorder="1" applyAlignment="1">
      <alignment horizontal="right"/>
    </xf>
    <xf numFmtId="181" fontId="76" fillId="34" borderId="41" xfId="0" applyNumberFormat="1" applyFont="1" applyFill="1" applyBorder="1" applyAlignment="1">
      <alignment horizontal="center"/>
    </xf>
    <xf numFmtId="181" fontId="76" fillId="34" borderId="12" xfId="0" applyNumberFormat="1" applyFont="1" applyFill="1" applyBorder="1" applyAlignment="1">
      <alignment horizontal="center"/>
    </xf>
    <xf numFmtId="0" fontId="6" fillId="37" borderId="35" xfId="0" applyFont="1" applyFill="1" applyBorder="1" applyAlignment="1">
      <alignment/>
    </xf>
    <xf numFmtId="181" fontId="77" fillId="33" borderId="12" xfId="0" applyNumberFormat="1" applyFont="1" applyFill="1" applyBorder="1" applyAlignment="1">
      <alignment/>
    </xf>
    <xf numFmtId="9" fontId="66" fillId="0" borderId="0" xfId="59" applyFont="1" applyAlignment="1">
      <alignment/>
    </xf>
    <xf numFmtId="0" fontId="66" fillId="0" borderId="0" xfId="59" applyNumberFormat="1" applyFont="1" applyAlignment="1">
      <alignment/>
    </xf>
    <xf numFmtId="0" fontId="7" fillId="0" borderId="22" xfId="0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81" fontId="6" fillId="0" borderId="22" xfId="0" applyNumberFormat="1" applyFont="1" applyFill="1" applyBorder="1" applyAlignment="1">
      <alignment horizontal="center"/>
    </xf>
    <xf numFmtId="0" fontId="77" fillId="34" borderId="36" xfId="0" applyFont="1" applyFill="1" applyBorder="1" applyAlignment="1">
      <alignment/>
    </xf>
    <xf numFmtId="0" fontId="66" fillId="0" borderId="62" xfId="0" applyFont="1" applyBorder="1" applyAlignment="1">
      <alignment/>
    </xf>
    <xf numFmtId="180" fontId="66" fillId="0" borderId="0" xfId="0" applyNumberFormat="1" applyFont="1" applyAlignment="1">
      <alignment/>
    </xf>
    <xf numFmtId="10" fontId="7" fillId="37" borderId="12" xfId="0" applyNumberFormat="1" applyFont="1" applyFill="1" applyBorder="1" applyAlignment="1">
      <alignment/>
    </xf>
    <xf numFmtId="0" fontId="66" fillId="0" borderId="0" xfId="0" applyFont="1" applyAlignment="1">
      <alignment horizontal="left"/>
    </xf>
    <xf numFmtId="10" fontId="66" fillId="0" borderId="0" xfId="0" applyNumberFormat="1" applyFont="1" applyAlignment="1">
      <alignment horizontal="left"/>
    </xf>
    <xf numFmtId="9" fontId="66" fillId="0" borderId="0" xfId="0" applyNumberFormat="1" applyFont="1" applyAlignment="1">
      <alignment horizontal="left"/>
    </xf>
    <xf numFmtId="10" fontId="86" fillId="0" borderId="38" xfId="0" applyNumberFormat="1" applyFont="1" applyFill="1" applyBorder="1" applyAlignment="1">
      <alignment/>
    </xf>
    <xf numFmtId="180" fontId="86" fillId="0" borderId="42" xfId="0" applyNumberFormat="1" applyFont="1" applyFill="1" applyBorder="1" applyAlignment="1">
      <alignment/>
    </xf>
    <xf numFmtId="9" fontId="86" fillId="0" borderId="43" xfId="0" applyNumberFormat="1" applyFont="1" applyFill="1" applyBorder="1" applyAlignment="1">
      <alignment/>
    </xf>
    <xf numFmtId="10" fontId="86" fillId="0" borderId="43" xfId="0" applyNumberFormat="1" applyFont="1" applyFill="1" applyBorder="1" applyAlignment="1">
      <alignment/>
    </xf>
    <xf numFmtId="181" fontId="70" fillId="23" borderId="10" xfId="59" applyNumberFormat="1" applyFont="1" applyFill="1" applyBorder="1" applyAlignment="1">
      <alignment/>
    </xf>
    <xf numFmtId="181" fontId="69" fillId="23" borderId="10" xfId="59" applyNumberFormat="1" applyFont="1" applyFill="1" applyBorder="1" applyAlignment="1">
      <alignment horizontal="center"/>
    </xf>
    <xf numFmtId="181" fontId="69" fillId="23" borderId="10" xfId="59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national/index.htm#gdp" TargetMode="External" /><Relationship Id="rId2" Type="http://schemas.openxmlformats.org/officeDocument/2006/relationships/hyperlink" Target="http://www.bea.gov/national/index.htm#gdp" TargetMode="External" /><Relationship Id="rId3" Type="http://schemas.openxmlformats.org/officeDocument/2006/relationships/hyperlink" Target="http://en.wikipedia.org/wiki/United_States_public_debt" TargetMode="External" /><Relationship Id="rId4" Type="http://schemas.openxmlformats.org/officeDocument/2006/relationships/hyperlink" Target="http://en.wikipedia.org/wiki/2006_United_States_federal_budget" TargetMode="External" /><Relationship Id="rId5" Type="http://schemas.openxmlformats.org/officeDocument/2006/relationships/hyperlink" Target="http://en.wikipedia.org/wiki/2006_United_States_federal_budget" TargetMode="External" /><Relationship Id="rId6" Type="http://schemas.openxmlformats.org/officeDocument/2006/relationships/hyperlink" Target="http://en.wikipedia.org/wiki/2006_United_States_federal_budget" TargetMode="External" /><Relationship Id="rId7" Type="http://schemas.openxmlformats.org/officeDocument/2006/relationships/hyperlink" Target="http://en.wikipedia.org/wiki/2010_United_States_federal_budget" TargetMode="External" /><Relationship Id="rId8" Type="http://schemas.openxmlformats.org/officeDocument/2006/relationships/hyperlink" Target="http://en.wikipedia.org/wiki/2010_United_States_federal_budget" TargetMode="External" /><Relationship Id="rId9" Type="http://schemas.openxmlformats.org/officeDocument/2006/relationships/hyperlink" Target="http://www.bea.gov/national/index.htm#gdp" TargetMode="External" /><Relationship Id="rId10" Type="http://schemas.openxmlformats.org/officeDocument/2006/relationships/hyperlink" Target="http://www.bea.gov/national/index.htm#gdp" TargetMode="External" /><Relationship Id="rId11" Type="http://schemas.openxmlformats.org/officeDocument/2006/relationships/hyperlink" Target="http://en.wikipedia.org/wiki/2010_United_States_federal_budget" TargetMode="External" /><Relationship Id="rId12" Type="http://schemas.openxmlformats.org/officeDocument/2006/relationships/hyperlink" Target="http://www.bea.gov/national/index.htm#gdp" TargetMode="External" /><Relationship Id="rId13" Type="http://schemas.openxmlformats.org/officeDocument/2006/relationships/hyperlink" Target="http://www.bea.gov/national/index.htm#gdp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national/index.htm#gdp" TargetMode="External" /><Relationship Id="rId2" Type="http://schemas.openxmlformats.org/officeDocument/2006/relationships/hyperlink" Target="http://www.bea.gov/national/index.htm#gdp" TargetMode="External" /><Relationship Id="rId3" Type="http://schemas.openxmlformats.org/officeDocument/2006/relationships/hyperlink" Target="http://en.wikipedia.org/wiki/United_States_public_debt" TargetMode="External" /><Relationship Id="rId4" Type="http://schemas.openxmlformats.org/officeDocument/2006/relationships/hyperlink" Target="http://en.wikipedia.org/wiki/2006_United_States_federal_budget" TargetMode="External" /><Relationship Id="rId5" Type="http://schemas.openxmlformats.org/officeDocument/2006/relationships/hyperlink" Target="http://en.wikipedia.org/wiki/2006_United_States_federal_budget" TargetMode="External" /><Relationship Id="rId6" Type="http://schemas.openxmlformats.org/officeDocument/2006/relationships/hyperlink" Target="http://en.wikipedia.org/wiki/2006_United_States_federal_budget" TargetMode="External" /><Relationship Id="rId7" Type="http://schemas.openxmlformats.org/officeDocument/2006/relationships/hyperlink" Target="http://en.wikipedia.org/wiki/2010_United_States_federal_budget" TargetMode="External" /><Relationship Id="rId8" Type="http://schemas.openxmlformats.org/officeDocument/2006/relationships/hyperlink" Target="http://en.wikipedia.org/wiki/2010_United_States_federal_budget" TargetMode="External" /><Relationship Id="rId9" Type="http://schemas.openxmlformats.org/officeDocument/2006/relationships/hyperlink" Target="http://www.bea.gov/national/index.htm#gdp" TargetMode="External" /><Relationship Id="rId10" Type="http://schemas.openxmlformats.org/officeDocument/2006/relationships/hyperlink" Target="http://www.bea.gov/national/index.htm#gdp" TargetMode="External" /><Relationship Id="rId11" Type="http://schemas.openxmlformats.org/officeDocument/2006/relationships/hyperlink" Target="http://en.wikipedia.org/wiki/2010_United_States_federal_budget" TargetMode="External" /><Relationship Id="rId12" Type="http://schemas.openxmlformats.org/officeDocument/2006/relationships/hyperlink" Target="http://www.bea.gov/national/index.htm#gdp" TargetMode="External" /><Relationship Id="rId13" Type="http://schemas.openxmlformats.org/officeDocument/2006/relationships/hyperlink" Target="http://www.bea.gov/national/index.htm#gdp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national/index.htm#gdp" TargetMode="External" /><Relationship Id="rId2" Type="http://schemas.openxmlformats.org/officeDocument/2006/relationships/hyperlink" Target="http://www.bea.gov/national/index.htm#gdp" TargetMode="External" /><Relationship Id="rId3" Type="http://schemas.openxmlformats.org/officeDocument/2006/relationships/hyperlink" Target="http://en.wikipedia.org/wiki/United_States_public_debt" TargetMode="External" /><Relationship Id="rId4" Type="http://schemas.openxmlformats.org/officeDocument/2006/relationships/hyperlink" Target="http://en.wikipedia.org/wiki/2006_United_States_federal_budget" TargetMode="External" /><Relationship Id="rId5" Type="http://schemas.openxmlformats.org/officeDocument/2006/relationships/hyperlink" Target="http://en.wikipedia.org/wiki/2006_United_States_federal_budget" TargetMode="External" /><Relationship Id="rId6" Type="http://schemas.openxmlformats.org/officeDocument/2006/relationships/hyperlink" Target="http://en.wikipedia.org/wiki/2006_United_States_federal_budget" TargetMode="External" /><Relationship Id="rId7" Type="http://schemas.openxmlformats.org/officeDocument/2006/relationships/hyperlink" Target="http://en.wikipedia.org/wiki/2010_United_States_federal_budget" TargetMode="External" /><Relationship Id="rId8" Type="http://schemas.openxmlformats.org/officeDocument/2006/relationships/hyperlink" Target="http://en.wikipedia.org/wiki/2010_United_States_federal_budget" TargetMode="External" /><Relationship Id="rId9" Type="http://schemas.openxmlformats.org/officeDocument/2006/relationships/hyperlink" Target="http://www.bea.gov/national/index.htm#gdp" TargetMode="External" /><Relationship Id="rId10" Type="http://schemas.openxmlformats.org/officeDocument/2006/relationships/hyperlink" Target="http://www.bea.gov/national/index.htm#gdp" TargetMode="External" /><Relationship Id="rId11" Type="http://schemas.openxmlformats.org/officeDocument/2006/relationships/hyperlink" Target="http://en.wikipedia.org/wiki/2010_United_States_federal_budget" TargetMode="External" /><Relationship Id="rId12" Type="http://schemas.openxmlformats.org/officeDocument/2006/relationships/hyperlink" Target="http://www.bea.gov/national/index.htm#gdp" TargetMode="External" /><Relationship Id="rId13" Type="http://schemas.openxmlformats.org/officeDocument/2006/relationships/hyperlink" Target="http://www.bea.gov/national/index.htm#gdp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Medicare_(United_States)" TargetMode="External" /><Relationship Id="rId2" Type="http://schemas.openxmlformats.org/officeDocument/2006/relationships/hyperlink" Target="http://en.wikipedia.org/wiki/Medicaid" TargetMode="External" /><Relationship Id="rId3" Type="http://schemas.openxmlformats.org/officeDocument/2006/relationships/hyperlink" Target="http://en.wikipedia.org/wiki/2010_United_States_federal_budget" TargetMode="External" /><Relationship Id="rId4" Type="http://schemas.openxmlformats.org/officeDocument/2006/relationships/hyperlink" Target="http://en.wikipedia.org/wiki/2010_United_States_federal_budget" TargetMode="External" /><Relationship Id="rId5" Type="http://schemas.openxmlformats.org/officeDocument/2006/relationships/hyperlink" Target="http://en.wikipedia.org/wiki/Medicare_(United_States)" TargetMode="External" /><Relationship Id="rId6" Type="http://schemas.openxmlformats.org/officeDocument/2006/relationships/hyperlink" Target="http://en.wikipedia.org/wiki/Medicaid" TargetMode="External" /><Relationship Id="rId7" Type="http://schemas.openxmlformats.org/officeDocument/2006/relationships/hyperlink" Target="http://www.bea.gov/national/index.htm#gdp" TargetMode="External" /><Relationship Id="rId8" Type="http://schemas.openxmlformats.org/officeDocument/2006/relationships/hyperlink" Target="http://www.bea.gov/national/index.htm#gdp" TargetMode="External" /><Relationship Id="rId9" Type="http://schemas.openxmlformats.org/officeDocument/2006/relationships/hyperlink" Target="http://www.bea.gov/national/index.htm#gdp" TargetMode="External" /><Relationship Id="rId10" Type="http://schemas.openxmlformats.org/officeDocument/2006/relationships/comments" Target="../comments4.xml" /><Relationship Id="rId1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42"/>
  <sheetViews>
    <sheetView showGridLines="0" tabSelected="1" zoomScalePageLayoutView="0" workbookViewId="0" topLeftCell="A1">
      <selection activeCell="A1" sqref="A1:IV16384"/>
    </sheetView>
  </sheetViews>
  <sheetFormatPr defaultColWidth="7.28125" defaultRowHeight="15"/>
  <cols>
    <col min="1" max="1" width="28.00390625" style="1" customWidth="1"/>
    <col min="2" max="2" width="2.140625" style="1" customWidth="1"/>
    <col min="3" max="3" width="18.8515625" style="1" customWidth="1"/>
    <col min="4" max="4" width="3.57421875" style="219" customWidth="1"/>
    <col min="5" max="6" width="7.421875" style="1" bestFit="1" customWidth="1"/>
    <col min="7" max="7" width="7.57421875" style="1" bestFit="1" customWidth="1"/>
    <col min="8" max="8" width="8.28125" style="1" bestFit="1" customWidth="1"/>
    <col min="9" max="9" width="9.28125" style="1" customWidth="1"/>
    <col min="10" max="13" width="7.8515625" style="1" bestFit="1" customWidth="1"/>
    <col min="14" max="14" width="8.28125" style="1" bestFit="1" customWidth="1"/>
    <col min="15" max="15" width="2.421875" style="1" customWidth="1"/>
    <col min="16" max="16" width="26.28125" style="1" customWidth="1"/>
    <col min="17" max="17" width="7.28125" style="1" customWidth="1"/>
    <col min="18" max="18" width="47.8515625" style="1" customWidth="1"/>
    <col min="19" max="16384" width="7.28125" style="1" customWidth="1"/>
  </cols>
  <sheetData>
    <row r="1" ht="10.5" thickBot="1"/>
    <row r="2" spans="2:15" ht="9.75">
      <c r="B2" s="13"/>
      <c r="C2" s="14"/>
      <c r="D2" s="220"/>
      <c r="E2" s="213"/>
      <c r="F2" s="213"/>
      <c r="G2" s="213"/>
      <c r="H2" s="213"/>
      <c r="I2" s="14"/>
      <c r="J2" s="14"/>
      <c r="K2" s="14"/>
      <c r="L2" s="15"/>
      <c r="M2" s="15"/>
      <c r="N2" s="15"/>
      <c r="O2" s="16"/>
    </row>
    <row r="3" spans="2:15" ht="12.75">
      <c r="B3" s="17"/>
      <c r="C3" s="251" t="s">
        <v>76</v>
      </c>
      <c r="D3" s="245"/>
      <c r="E3" s="246"/>
      <c r="F3" s="246"/>
      <c r="G3" s="246"/>
      <c r="H3" s="250" t="s">
        <v>104</v>
      </c>
      <c r="I3" s="246"/>
      <c r="J3" s="246"/>
      <c r="K3" s="246"/>
      <c r="L3" s="246"/>
      <c r="M3" s="246"/>
      <c r="N3" s="46"/>
      <c r="O3" s="18"/>
    </row>
    <row r="4" spans="2:15" ht="9.75">
      <c r="B4" s="17"/>
      <c r="C4" s="7"/>
      <c r="D4" s="223"/>
      <c r="E4" s="230"/>
      <c r="F4" s="230"/>
      <c r="G4" s="230"/>
      <c r="H4" s="230"/>
      <c r="I4" s="7"/>
      <c r="J4" s="7"/>
      <c r="K4" s="7"/>
      <c r="L4" s="4"/>
      <c r="M4" s="4"/>
      <c r="N4" s="4"/>
      <c r="O4" s="18"/>
    </row>
    <row r="5" spans="2:15" ht="24">
      <c r="B5" s="17"/>
      <c r="C5" s="243"/>
      <c r="D5" s="244"/>
      <c r="E5" s="243"/>
      <c r="F5" s="243"/>
      <c r="G5" s="243"/>
      <c r="H5" s="328" t="s">
        <v>103</v>
      </c>
      <c r="I5" s="243"/>
      <c r="J5" s="243"/>
      <c r="K5" s="243"/>
      <c r="L5" s="243"/>
      <c r="M5" s="243"/>
      <c r="N5" s="243"/>
      <c r="O5" s="18"/>
    </row>
    <row r="6" spans="2:15" ht="10.5" thickBot="1">
      <c r="B6" s="17"/>
      <c r="C6" s="7"/>
      <c r="D6" s="223"/>
      <c r="E6" s="230"/>
      <c r="F6" s="230"/>
      <c r="G6" s="230"/>
      <c r="H6" s="230"/>
      <c r="I6" s="7"/>
      <c r="J6" s="7"/>
      <c r="K6" s="7"/>
      <c r="L6" s="4"/>
      <c r="M6" s="4"/>
      <c r="N6" s="4"/>
      <c r="O6" s="18"/>
    </row>
    <row r="7" spans="2:15" ht="12.75">
      <c r="B7" s="17"/>
      <c r="C7" s="270" t="s">
        <v>37</v>
      </c>
      <c r="D7" s="223"/>
      <c r="E7" s="252" t="s">
        <v>55</v>
      </c>
      <c r="F7" s="253"/>
      <c r="G7" s="268"/>
      <c r="H7" s="254"/>
      <c r="I7" s="255" t="s">
        <v>18</v>
      </c>
      <c r="J7" s="7"/>
      <c r="K7" s="7"/>
      <c r="L7" s="7"/>
      <c r="M7" s="7"/>
      <c r="N7" s="7"/>
      <c r="O7" s="18"/>
    </row>
    <row r="8" spans="2:15" ht="13.5" thickBot="1">
      <c r="B8" s="17"/>
      <c r="C8" s="271" t="s">
        <v>28</v>
      </c>
      <c r="D8" s="223"/>
      <c r="E8" s="256"/>
      <c r="F8" s="257"/>
      <c r="G8" s="260" t="s">
        <v>56</v>
      </c>
      <c r="H8" s="258">
        <v>0.028</v>
      </c>
      <c r="I8" s="259">
        <f>H8</f>
        <v>0.028</v>
      </c>
      <c r="J8" s="7"/>
      <c r="K8" s="7"/>
      <c r="L8" s="7"/>
      <c r="M8" s="7"/>
      <c r="N8" s="7"/>
      <c r="O8" s="18"/>
    </row>
    <row r="9" spans="2:15" ht="12.75">
      <c r="B9" s="17"/>
      <c r="C9" s="272" t="s">
        <v>29</v>
      </c>
      <c r="D9" s="223"/>
      <c r="E9" s="256"/>
      <c r="F9" s="257"/>
      <c r="G9" s="260" t="s">
        <v>57</v>
      </c>
      <c r="H9" s="258">
        <v>0.0333</v>
      </c>
      <c r="I9" s="259"/>
      <c r="J9" s="7"/>
      <c r="K9" s="361" t="s">
        <v>62</v>
      </c>
      <c r="L9" s="277"/>
      <c r="M9" s="278"/>
      <c r="N9" s="279"/>
      <c r="O9" s="18"/>
    </row>
    <row r="10" spans="2:15" ht="12.75">
      <c r="B10" s="17"/>
      <c r="C10" s="273" t="s">
        <v>45</v>
      </c>
      <c r="D10" s="223"/>
      <c r="E10" s="256"/>
      <c r="F10" s="257"/>
      <c r="G10" s="260" t="s">
        <v>58</v>
      </c>
      <c r="H10" s="258">
        <v>0.025</v>
      </c>
      <c r="I10" s="259">
        <f>H10</f>
        <v>0.025</v>
      </c>
      <c r="J10" s="7"/>
      <c r="K10" s="280"/>
      <c r="L10" s="281"/>
      <c r="M10" s="282" t="s">
        <v>72</v>
      </c>
      <c r="N10" s="315">
        <v>0.028</v>
      </c>
      <c r="O10" s="18"/>
    </row>
    <row r="11" spans="2:15" ht="12.75">
      <c r="B11" s="17"/>
      <c r="C11" s="274" t="s">
        <v>51</v>
      </c>
      <c r="D11" s="223"/>
      <c r="E11" s="256"/>
      <c r="F11" s="257"/>
      <c r="G11" s="260" t="s">
        <v>59</v>
      </c>
      <c r="H11" s="258">
        <v>0.025</v>
      </c>
      <c r="I11" s="259">
        <f>H11</f>
        <v>0.025</v>
      </c>
      <c r="J11" s="7"/>
      <c r="K11" s="280"/>
      <c r="L11" s="281"/>
      <c r="M11" s="282" t="s">
        <v>94</v>
      </c>
      <c r="N11" s="315">
        <v>0.033</v>
      </c>
      <c r="O11" s="18"/>
    </row>
    <row r="12" spans="2:15" ht="12.75">
      <c r="B12" s="17"/>
      <c r="C12" s="275" t="s">
        <v>9</v>
      </c>
      <c r="D12" s="223"/>
      <c r="E12" s="256"/>
      <c r="F12" s="257"/>
      <c r="G12" s="260"/>
      <c r="H12" s="261">
        <v>1</v>
      </c>
      <c r="I12" s="259">
        <f>H12</f>
        <v>1</v>
      </c>
      <c r="J12" s="7"/>
      <c r="K12" s="280"/>
      <c r="L12" s="281"/>
      <c r="M12" s="283"/>
      <c r="N12" s="284">
        <f>H12</f>
        <v>1</v>
      </c>
      <c r="O12" s="18"/>
    </row>
    <row r="13" spans="2:15" ht="13.5" thickBot="1">
      <c r="B13" s="17"/>
      <c r="C13" s="275" t="s">
        <v>18</v>
      </c>
      <c r="D13" s="223"/>
      <c r="E13" s="262"/>
      <c r="F13" s="263"/>
      <c r="G13" s="269" t="s">
        <v>60</v>
      </c>
      <c r="H13" s="264">
        <f>SUM(H7:H12)</f>
        <v>1.1113</v>
      </c>
      <c r="I13" s="265">
        <f>SUM(I8:I12)</f>
        <v>1.078</v>
      </c>
      <c r="J13" s="7"/>
      <c r="K13" s="285"/>
      <c r="L13" s="286"/>
      <c r="M13" s="287" t="s">
        <v>74</v>
      </c>
      <c r="N13" s="288">
        <f>SUM(N10:N12)</f>
        <v>1.061</v>
      </c>
      <c r="O13" s="18"/>
    </row>
    <row r="14" spans="2:15" ht="13.5" thickBot="1">
      <c r="B14" s="17"/>
      <c r="C14" s="276" t="s">
        <v>50</v>
      </c>
      <c r="D14" s="223"/>
      <c r="E14" s="266"/>
      <c r="F14" s="266"/>
      <c r="G14" s="266"/>
      <c r="H14" s="266"/>
      <c r="I14" s="267"/>
      <c r="J14" s="7"/>
      <c r="K14" s="7"/>
      <c r="L14" s="4"/>
      <c r="M14" s="4"/>
      <c r="N14" s="4"/>
      <c r="O14" s="18"/>
    </row>
    <row r="15" spans="2:15" ht="13.5" thickBot="1">
      <c r="B15" s="17"/>
      <c r="C15" s="7"/>
      <c r="D15" s="168"/>
      <c r="E15" s="289"/>
      <c r="F15" s="290"/>
      <c r="G15" s="291" t="s">
        <v>52</v>
      </c>
      <c r="H15" s="292">
        <v>0.048</v>
      </c>
      <c r="I15" s="293"/>
      <c r="J15" s="294"/>
      <c r="K15" s="294"/>
      <c r="L15" s="294"/>
      <c r="M15" s="295" t="s">
        <v>43</v>
      </c>
      <c r="N15" s="296">
        <v>1500</v>
      </c>
      <c r="O15" s="18"/>
    </row>
    <row r="16" spans="2:15" ht="12.75">
      <c r="B16" s="17"/>
      <c r="C16" s="247" t="s">
        <v>78</v>
      </c>
      <c r="D16" s="168"/>
      <c r="E16" s="297"/>
      <c r="F16" s="257"/>
      <c r="G16" s="260" t="s">
        <v>48</v>
      </c>
      <c r="H16" s="298">
        <v>523</v>
      </c>
      <c r="I16" s="299"/>
      <c r="J16" s="300"/>
      <c r="K16" s="301"/>
      <c r="L16" s="302"/>
      <c r="M16" s="303" t="s">
        <v>70</v>
      </c>
      <c r="N16" s="304">
        <v>1.045</v>
      </c>
      <c r="O16" s="18"/>
    </row>
    <row r="17" spans="1:15" ht="12.75">
      <c r="A17" s="197"/>
      <c r="B17" s="198"/>
      <c r="C17" s="248" t="s">
        <v>86</v>
      </c>
      <c r="D17" s="168"/>
      <c r="E17" s="305"/>
      <c r="F17" s="306"/>
      <c r="G17" s="307" t="s">
        <v>47</v>
      </c>
      <c r="H17" s="308">
        <v>406</v>
      </c>
      <c r="I17" s="309"/>
      <c r="J17" s="310"/>
      <c r="K17" s="311"/>
      <c r="L17" s="312"/>
      <c r="M17" s="313" t="s">
        <v>79</v>
      </c>
      <c r="N17" s="314">
        <v>0.9</v>
      </c>
      <c r="O17" s="18"/>
    </row>
    <row r="18" spans="2:15" ht="13.5" thickBot="1">
      <c r="B18" s="17"/>
      <c r="C18" s="249" t="s">
        <v>68</v>
      </c>
      <c r="D18" s="168"/>
      <c r="E18" s="297"/>
      <c r="F18" s="257"/>
      <c r="G18" s="260" t="s">
        <v>71</v>
      </c>
      <c r="H18" s="259">
        <f>H13</f>
        <v>1.1113</v>
      </c>
      <c r="I18" s="316"/>
      <c r="J18" s="317"/>
      <c r="K18" s="317"/>
      <c r="L18" s="317"/>
      <c r="M18" s="318" t="s">
        <v>53</v>
      </c>
      <c r="N18" s="319">
        <v>1.045</v>
      </c>
      <c r="O18" s="18"/>
    </row>
    <row r="19" spans="2:15" ht="13.5" thickBot="1">
      <c r="B19" s="17"/>
      <c r="C19" s="119"/>
      <c r="D19" s="168"/>
      <c r="E19" s="320"/>
      <c r="F19" s="263"/>
      <c r="G19" s="269" t="s">
        <v>49</v>
      </c>
      <c r="H19" s="362">
        <f>I13</f>
        <v>1.078</v>
      </c>
      <c r="I19" s="321"/>
      <c r="J19" s="322"/>
      <c r="K19" s="322"/>
      <c r="L19" s="322"/>
      <c r="M19" s="323" t="s">
        <v>69</v>
      </c>
      <c r="N19" s="373">
        <f>N13</f>
        <v>1.061</v>
      </c>
      <c r="O19" s="18"/>
    </row>
    <row r="20" spans="2:15" ht="6.75" customHeight="1">
      <c r="B20" s="198"/>
      <c r="C20" s="24"/>
      <c r="D20" s="112"/>
      <c r="E20" s="24"/>
      <c r="F20" s="26"/>
      <c r="G20" s="26"/>
      <c r="H20" s="26"/>
      <c r="I20" s="26"/>
      <c r="J20" s="26"/>
      <c r="K20" s="26"/>
      <c r="L20" s="26"/>
      <c r="M20" s="230"/>
      <c r="N20" s="230"/>
      <c r="O20" s="18"/>
    </row>
    <row r="21" spans="2:15" ht="23.25">
      <c r="B21" s="198"/>
      <c r="C21" s="24"/>
      <c r="D21" s="112"/>
      <c r="E21" s="24"/>
      <c r="F21" s="26"/>
      <c r="G21" s="26"/>
      <c r="H21" s="329" t="s">
        <v>77</v>
      </c>
      <c r="I21" s="26"/>
      <c r="J21" s="26"/>
      <c r="K21" s="26"/>
      <c r="L21" s="26"/>
      <c r="M21" s="230"/>
      <c r="N21" s="230"/>
      <c r="O21" s="18"/>
    </row>
    <row r="22" spans="2:15" ht="12.75">
      <c r="B22" s="198"/>
      <c r="C22" s="24"/>
      <c r="D22" s="332"/>
      <c r="E22" s="2"/>
      <c r="F22" s="333"/>
      <c r="G22" s="333"/>
      <c r="H22" s="335" t="s">
        <v>89</v>
      </c>
      <c r="I22" s="333"/>
      <c r="J22" s="333"/>
      <c r="K22" s="333"/>
      <c r="L22" s="333"/>
      <c r="M22" s="334"/>
      <c r="N22" s="334"/>
      <c r="O22" s="18"/>
    </row>
    <row r="23" spans="2:15" ht="12.75">
      <c r="B23" s="198"/>
      <c r="C23" s="24"/>
      <c r="D23" s="332"/>
      <c r="E23" s="2"/>
      <c r="F23" s="333"/>
      <c r="G23" s="333"/>
      <c r="H23" s="335"/>
      <c r="I23" s="333"/>
      <c r="J23" s="333"/>
      <c r="K23" s="333"/>
      <c r="L23" s="333"/>
      <c r="M23" s="334"/>
      <c r="N23" s="334"/>
      <c r="O23" s="18"/>
    </row>
    <row r="24" spans="2:15" ht="3.75" customHeight="1" thickBot="1">
      <c r="B24" s="198"/>
      <c r="C24" s="24"/>
      <c r="D24" s="332"/>
      <c r="E24" s="2"/>
      <c r="F24" s="333"/>
      <c r="G24" s="333"/>
      <c r="H24" s="335"/>
      <c r="I24" s="333"/>
      <c r="J24" s="333"/>
      <c r="K24" s="333"/>
      <c r="L24" s="333"/>
      <c r="M24" s="334"/>
      <c r="N24" s="334"/>
      <c r="O24" s="18"/>
    </row>
    <row r="25" spans="2:25" ht="12.75">
      <c r="B25" s="198"/>
      <c r="C25" s="345"/>
      <c r="D25" s="346"/>
      <c r="E25" s="347"/>
      <c r="F25" s="348"/>
      <c r="G25" s="349"/>
      <c r="H25" s="350">
        <v>2009</v>
      </c>
      <c r="I25" s="350">
        <v>2013</v>
      </c>
      <c r="J25" s="350">
        <v>2017</v>
      </c>
      <c r="K25" s="350">
        <v>2021</v>
      </c>
      <c r="L25" s="350">
        <v>2025</v>
      </c>
      <c r="M25" s="350">
        <v>2029</v>
      </c>
      <c r="N25" s="351">
        <v>2033</v>
      </c>
      <c r="O25" s="18"/>
      <c r="R25" s="370"/>
      <c r="S25" s="350">
        <v>2009</v>
      </c>
      <c r="T25" s="350">
        <v>2013</v>
      </c>
      <c r="U25" s="350">
        <v>2017</v>
      </c>
      <c r="V25" s="350">
        <v>2021</v>
      </c>
      <c r="W25" s="350">
        <v>2025</v>
      </c>
      <c r="X25" s="350">
        <v>2029</v>
      </c>
      <c r="Y25" s="351">
        <v>2033</v>
      </c>
    </row>
    <row r="26" spans="2:25" ht="12.75">
      <c r="B26" s="198"/>
      <c r="C26" s="352"/>
      <c r="D26" s="325"/>
      <c r="E26" s="326"/>
      <c r="F26" s="327"/>
      <c r="G26" s="331" t="s">
        <v>101</v>
      </c>
      <c r="H26" s="330">
        <f>J78</f>
        <v>0.11712898751733702</v>
      </c>
      <c r="I26" s="330">
        <f>N78</f>
        <v>0.15176153452225985</v>
      </c>
      <c r="J26" s="330">
        <f>H109</f>
        <v>0.18578934802831018</v>
      </c>
      <c r="K26" s="330">
        <f>L109</f>
        <v>0.21628066812674657</v>
      </c>
      <c r="L26" s="330">
        <f>F141</f>
        <v>0.2505578421509332</v>
      </c>
      <c r="M26" s="330">
        <f>J141</f>
        <v>0.2900871394917558</v>
      </c>
      <c r="N26" s="353">
        <f>N141</f>
        <v>0.3366420905249402</v>
      </c>
      <c r="O26" s="18"/>
      <c r="R26" s="352" t="s">
        <v>81</v>
      </c>
      <c r="S26" s="330">
        <f aca="true" t="shared" si="0" ref="S26:Y27">H26</f>
        <v>0.11712898751733702</v>
      </c>
      <c r="T26" s="330">
        <f t="shared" si="0"/>
        <v>0.15176153452225985</v>
      </c>
      <c r="U26" s="330">
        <f t="shared" si="0"/>
        <v>0.18578934802831018</v>
      </c>
      <c r="V26" s="330">
        <f t="shared" si="0"/>
        <v>0.21628066812674657</v>
      </c>
      <c r="W26" s="330">
        <f t="shared" si="0"/>
        <v>0.2505578421509332</v>
      </c>
      <c r="X26" s="330">
        <f t="shared" si="0"/>
        <v>0.2900871394917558</v>
      </c>
      <c r="Y26" s="353">
        <f t="shared" si="0"/>
        <v>0.3366420905249402</v>
      </c>
    </row>
    <row r="27" spans="2:25" ht="13.5" thickBot="1">
      <c r="B27" s="198"/>
      <c r="C27" s="354"/>
      <c r="D27" s="355"/>
      <c r="E27" s="356"/>
      <c r="F27" s="357"/>
      <c r="G27" s="358" t="s">
        <v>102</v>
      </c>
      <c r="H27" s="359">
        <f>J73</f>
        <v>0.8259361997226075</v>
      </c>
      <c r="I27" s="359">
        <f>N73</f>
        <v>1.053649974498809</v>
      </c>
      <c r="J27" s="359">
        <f>H104</f>
        <v>1.2267926061569852</v>
      </c>
      <c r="K27" s="359">
        <f>L104</f>
        <v>1.3754733655939684</v>
      </c>
      <c r="L27" s="359">
        <f>F136</f>
        <v>1.5001513029939044</v>
      </c>
      <c r="M27" s="359">
        <f>J136</f>
        <v>1.6047014016964254</v>
      </c>
      <c r="N27" s="360">
        <f>N136</f>
        <v>1.6923730729372146</v>
      </c>
      <c r="O27" s="18"/>
      <c r="R27" s="354" t="s">
        <v>75</v>
      </c>
      <c r="S27" s="359">
        <f t="shared" si="0"/>
        <v>0.8259361997226075</v>
      </c>
      <c r="T27" s="359">
        <f t="shared" si="0"/>
        <v>1.053649974498809</v>
      </c>
      <c r="U27" s="359">
        <f t="shared" si="0"/>
        <v>1.2267926061569852</v>
      </c>
      <c r="V27" s="359">
        <f t="shared" si="0"/>
        <v>1.3754733655939684</v>
      </c>
      <c r="W27" s="359">
        <f t="shared" si="0"/>
        <v>1.5001513029939044</v>
      </c>
      <c r="X27" s="359">
        <f t="shared" si="0"/>
        <v>1.6047014016964254</v>
      </c>
      <c r="Y27" s="360">
        <f t="shared" si="0"/>
        <v>1.6923730729372146</v>
      </c>
    </row>
    <row r="28" spans="2:15" ht="12.75">
      <c r="B28" s="27"/>
      <c r="C28" s="336"/>
      <c r="D28" s="337"/>
      <c r="E28" s="338"/>
      <c r="F28" s="339"/>
      <c r="G28" s="336"/>
      <c r="H28" s="340"/>
      <c r="I28" s="340"/>
      <c r="J28" s="340"/>
      <c r="K28" s="340"/>
      <c r="L28" s="340"/>
      <c r="M28" s="340"/>
      <c r="N28" s="340"/>
      <c r="O28" s="341"/>
    </row>
    <row r="29" spans="2:15" ht="12.75">
      <c r="B29" s="27"/>
      <c r="C29" s="336"/>
      <c r="D29" s="337"/>
      <c r="E29" s="338"/>
      <c r="F29" s="339"/>
      <c r="G29" s="336"/>
      <c r="H29" s="340"/>
      <c r="I29" s="340"/>
      <c r="J29" s="340"/>
      <c r="K29" s="340"/>
      <c r="L29" s="340"/>
      <c r="M29" s="340"/>
      <c r="N29" s="340"/>
      <c r="O29" s="341"/>
    </row>
    <row r="30" spans="2:15" ht="12.75">
      <c r="B30" s="27"/>
      <c r="C30" s="343" t="s">
        <v>87</v>
      </c>
      <c r="D30" s="337"/>
      <c r="E30" s="338"/>
      <c r="F30" s="339"/>
      <c r="G30" s="336"/>
      <c r="H30" s="340"/>
      <c r="I30" s="340"/>
      <c r="J30" s="340"/>
      <c r="K30" s="340"/>
      <c r="L30" s="340"/>
      <c r="M30" s="340"/>
      <c r="N30" s="340"/>
      <c r="O30" s="341"/>
    </row>
    <row r="31" spans="2:15" ht="12.75">
      <c r="B31" s="27"/>
      <c r="C31" s="343"/>
      <c r="D31" s="337"/>
      <c r="E31" s="338"/>
      <c r="F31" s="339"/>
      <c r="G31" s="336"/>
      <c r="H31" s="340"/>
      <c r="I31" s="340"/>
      <c r="J31" s="340"/>
      <c r="K31" s="340"/>
      <c r="L31" s="340"/>
      <c r="M31" s="340"/>
      <c r="N31" s="340"/>
      <c r="O31" s="341"/>
    </row>
    <row r="32" spans="2:15" ht="12.75">
      <c r="B32" s="27"/>
      <c r="C32" s="344" t="s">
        <v>88</v>
      </c>
      <c r="D32" s="337"/>
      <c r="E32" s="338"/>
      <c r="F32" s="339"/>
      <c r="G32" s="336"/>
      <c r="H32" s="340"/>
      <c r="I32" s="340"/>
      <c r="J32" s="340"/>
      <c r="K32" s="340"/>
      <c r="L32" s="340"/>
      <c r="M32" s="340"/>
      <c r="N32" s="340"/>
      <c r="O32" s="341"/>
    </row>
    <row r="33" spans="2:15" ht="12.75">
      <c r="B33" s="27"/>
      <c r="C33" s="344" t="s">
        <v>83</v>
      </c>
      <c r="D33" s="337"/>
      <c r="E33" s="338"/>
      <c r="F33" s="339"/>
      <c r="G33" s="336"/>
      <c r="H33" s="340"/>
      <c r="I33" s="340"/>
      <c r="J33" s="340"/>
      <c r="K33" s="340"/>
      <c r="L33" s="340"/>
      <c r="M33" s="340"/>
      <c r="N33" s="340"/>
      <c r="O33" s="341"/>
    </row>
    <row r="34" spans="2:15" ht="12.75">
      <c r="B34" s="27"/>
      <c r="C34" s="344" t="s">
        <v>84</v>
      </c>
      <c r="D34" s="337"/>
      <c r="E34" s="338"/>
      <c r="F34" s="339"/>
      <c r="G34" s="336"/>
      <c r="H34" s="340"/>
      <c r="I34" s="340"/>
      <c r="J34" s="340"/>
      <c r="K34" s="340"/>
      <c r="L34" s="340"/>
      <c r="M34" s="340"/>
      <c r="N34" s="340"/>
      <c r="O34" s="341"/>
    </row>
    <row r="35" spans="2:15" ht="12.75">
      <c r="B35" s="27"/>
      <c r="C35" s="344" t="s">
        <v>85</v>
      </c>
      <c r="D35" s="337"/>
      <c r="E35" s="338"/>
      <c r="F35" s="339"/>
      <c r="G35" s="336"/>
      <c r="H35" s="340"/>
      <c r="I35" s="340"/>
      <c r="J35" s="340"/>
      <c r="K35" s="340"/>
      <c r="L35" s="340"/>
      <c r="M35" s="340"/>
      <c r="N35" s="340"/>
      <c r="O35" s="341"/>
    </row>
    <row r="36" spans="2:15" ht="12.75">
      <c r="B36" s="27"/>
      <c r="C36" s="344" t="s">
        <v>91</v>
      </c>
      <c r="D36" s="337"/>
      <c r="E36" s="338"/>
      <c r="F36" s="339"/>
      <c r="G36" s="336"/>
      <c r="H36" s="340"/>
      <c r="I36" s="340"/>
      <c r="J36" s="340"/>
      <c r="K36" s="340"/>
      <c r="L36" s="340"/>
      <c r="M36" s="340"/>
      <c r="N36" s="340"/>
      <c r="O36" s="341"/>
    </row>
    <row r="37" spans="2:15" ht="12.75">
      <c r="B37" s="27"/>
      <c r="C37" s="343"/>
      <c r="D37" s="337"/>
      <c r="E37" s="338"/>
      <c r="F37" s="339"/>
      <c r="G37" s="336"/>
      <c r="H37" s="340"/>
      <c r="I37" s="340"/>
      <c r="J37" s="340"/>
      <c r="K37" s="340"/>
      <c r="L37" s="340"/>
      <c r="M37" s="340"/>
      <c r="N37" s="340"/>
      <c r="O37" s="341"/>
    </row>
    <row r="38" spans="2:15" ht="12.75">
      <c r="B38" s="27"/>
      <c r="C38" s="344" t="s">
        <v>82</v>
      </c>
      <c r="D38" s="337"/>
      <c r="E38" s="338"/>
      <c r="F38" s="339"/>
      <c r="G38" s="336"/>
      <c r="H38" s="340"/>
      <c r="I38" s="340"/>
      <c r="J38" s="340"/>
      <c r="K38" s="340"/>
      <c r="L38" s="340"/>
      <c r="M38" s="340"/>
      <c r="N38" s="340"/>
      <c r="O38" s="341"/>
    </row>
    <row r="39" spans="2:15" ht="12.75">
      <c r="B39" s="27"/>
      <c r="C39" s="344" t="s">
        <v>92</v>
      </c>
      <c r="D39" s="337"/>
      <c r="E39" s="338"/>
      <c r="F39" s="339"/>
      <c r="G39" s="336"/>
      <c r="H39" s="340"/>
      <c r="I39" s="340"/>
      <c r="J39" s="340"/>
      <c r="K39" s="340"/>
      <c r="L39" s="340"/>
      <c r="M39" s="340"/>
      <c r="N39" s="340"/>
      <c r="O39" s="341"/>
    </row>
    <row r="40" spans="2:15" ht="10.5" thickBot="1">
      <c r="B40" s="28"/>
      <c r="C40" s="40"/>
      <c r="D40" s="242"/>
      <c r="E40" s="40"/>
      <c r="F40" s="229"/>
      <c r="G40" s="229"/>
      <c r="H40" s="229"/>
      <c r="I40" s="229"/>
      <c r="J40" s="229"/>
      <c r="K40" s="229"/>
      <c r="L40" s="229"/>
      <c r="M40" s="229"/>
      <c r="N40" s="229"/>
      <c r="O40" s="342"/>
    </row>
    <row r="41" spans="2:15" ht="10.5" thickBot="1">
      <c r="B41" s="230"/>
      <c r="C41" s="24"/>
      <c r="D41" s="112"/>
      <c r="E41" s="24"/>
      <c r="F41" s="26"/>
      <c r="G41" s="26"/>
      <c r="H41" s="26"/>
      <c r="I41" s="26"/>
      <c r="J41" s="26"/>
      <c r="K41" s="26"/>
      <c r="L41" s="26"/>
      <c r="M41" s="230"/>
      <c r="N41" s="230"/>
      <c r="O41" s="7"/>
    </row>
    <row r="42" spans="2:15" ht="10.5" thickBot="1">
      <c r="B42" s="13"/>
      <c r="C42" s="226"/>
      <c r="D42" s="227"/>
      <c r="E42" s="228"/>
      <c r="F42" s="30"/>
      <c r="G42" s="30"/>
      <c r="H42" s="30"/>
      <c r="I42" s="15"/>
      <c r="J42" s="15"/>
      <c r="K42" s="15"/>
      <c r="L42" s="15"/>
      <c r="M42" s="14"/>
      <c r="N42" s="14"/>
      <c r="O42" s="16"/>
    </row>
    <row r="43" spans="2:15" ht="10.5" thickBot="1">
      <c r="B43" s="17"/>
      <c r="C43" s="53" t="s">
        <v>3</v>
      </c>
      <c r="D43" s="168"/>
      <c r="E43" s="172">
        <v>2004</v>
      </c>
      <c r="F43" s="173">
        <v>2005</v>
      </c>
      <c r="G43" s="173">
        <v>2006</v>
      </c>
      <c r="H43" s="173">
        <v>2007</v>
      </c>
      <c r="I43" s="173">
        <v>2008</v>
      </c>
      <c r="J43" s="173">
        <v>2009</v>
      </c>
      <c r="K43" s="173">
        <v>2010</v>
      </c>
      <c r="L43" s="173">
        <v>2011</v>
      </c>
      <c r="M43" s="173">
        <v>2012</v>
      </c>
      <c r="N43" s="174">
        <v>2013</v>
      </c>
      <c r="O43" s="18"/>
    </row>
    <row r="44" spans="2:15" ht="9.75">
      <c r="B44" s="17"/>
      <c r="C44" s="169"/>
      <c r="D44" s="16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18"/>
    </row>
    <row r="45" spans="2:15" ht="9.75">
      <c r="B45" s="17"/>
      <c r="C45" s="51" t="s">
        <v>28</v>
      </c>
      <c r="D45" s="168"/>
      <c r="E45" s="189">
        <v>7379</v>
      </c>
      <c r="F45" s="189">
        <v>7933</v>
      </c>
      <c r="G45" s="189">
        <v>8507</v>
      </c>
      <c r="H45" s="189">
        <v>9008</v>
      </c>
      <c r="I45" s="189">
        <v>10004</v>
      </c>
      <c r="J45" s="189">
        <v>11910</v>
      </c>
      <c r="K45" s="189">
        <v>13561</v>
      </c>
      <c r="L45" s="189">
        <v>14790</v>
      </c>
      <c r="M45" s="189">
        <v>16066</v>
      </c>
      <c r="N45" s="190"/>
      <c r="O45" s="18"/>
    </row>
    <row r="46" spans="2:15" ht="9.75">
      <c r="B46" s="17"/>
      <c r="C46" s="211" t="s">
        <v>36</v>
      </c>
      <c r="D46" s="168" t="s">
        <v>35</v>
      </c>
      <c r="E46" s="189"/>
      <c r="F46" s="189"/>
      <c r="G46" s="189"/>
      <c r="H46" s="189"/>
      <c r="I46" s="189"/>
      <c r="J46" s="189"/>
      <c r="K46" s="189"/>
      <c r="L46" s="189"/>
      <c r="M46" s="189">
        <f>L45+M48</f>
        <v>16290</v>
      </c>
      <c r="N46" s="189">
        <f>M46+N48</f>
        <v>17857.5</v>
      </c>
      <c r="O46" s="18"/>
    </row>
    <row r="47" spans="2:15" ht="10.5" thickBot="1">
      <c r="B47" s="17"/>
      <c r="C47" s="51" t="s">
        <v>32</v>
      </c>
      <c r="D47" s="168"/>
      <c r="E47" s="189"/>
      <c r="F47" s="189">
        <f aca="true" t="shared" si="1" ref="F47:L47">F45-E45</f>
        <v>554</v>
      </c>
      <c r="G47" s="189">
        <f t="shared" si="1"/>
        <v>574</v>
      </c>
      <c r="H47" s="189">
        <f t="shared" si="1"/>
        <v>501</v>
      </c>
      <c r="I47" s="189">
        <f t="shared" si="1"/>
        <v>996</v>
      </c>
      <c r="J47" s="189">
        <f t="shared" si="1"/>
        <v>1906</v>
      </c>
      <c r="K47" s="189">
        <f t="shared" si="1"/>
        <v>1651</v>
      </c>
      <c r="L47" s="189">
        <f t="shared" si="1"/>
        <v>1229</v>
      </c>
      <c r="M47" s="201"/>
      <c r="N47" s="189"/>
      <c r="O47" s="18"/>
    </row>
    <row r="48" spans="2:15" ht="10.5" thickBot="1">
      <c r="B48" s="17"/>
      <c r="C48" s="51" t="s">
        <v>44</v>
      </c>
      <c r="D48" s="168"/>
      <c r="E48" s="189"/>
      <c r="F48" s="189"/>
      <c r="G48" s="189"/>
      <c r="H48" s="189"/>
      <c r="I48" s="189"/>
      <c r="J48" s="189"/>
      <c r="K48" s="189"/>
      <c r="L48" s="199"/>
      <c r="M48" s="202">
        <f>N15</f>
        <v>1500</v>
      </c>
      <c r="N48" s="200">
        <f>M48*M49</f>
        <v>1567.5</v>
      </c>
      <c r="O48" s="18"/>
    </row>
    <row r="49" spans="2:15" ht="10.5" thickBot="1">
      <c r="B49" s="17"/>
      <c r="C49" s="51" t="s">
        <v>23</v>
      </c>
      <c r="D49" s="168"/>
      <c r="E49" s="189"/>
      <c r="F49" s="189"/>
      <c r="G49" s="189"/>
      <c r="H49" s="189"/>
      <c r="I49" s="189"/>
      <c r="J49" s="189"/>
      <c r="K49" s="189"/>
      <c r="L49" s="199"/>
      <c r="M49" s="204">
        <f>N16</f>
        <v>1.045</v>
      </c>
      <c r="N49" s="203">
        <f>M49</f>
        <v>1.045</v>
      </c>
      <c r="O49" s="18"/>
    </row>
    <row r="50" spans="2:15" ht="9.75">
      <c r="B50" s="17"/>
      <c r="C50" s="26"/>
      <c r="D50" s="168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8"/>
    </row>
    <row r="51" spans="2:15" ht="9.75">
      <c r="B51" s="17"/>
      <c r="C51" s="180" t="s">
        <v>29</v>
      </c>
      <c r="D51" s="221" t="s">
        <v>6</v>
      </c>
      <c r="E51" s="191">
        <v>4296</v>
      </c>
      <c r="F51" s="191">
        <v>4592</v>
      </c>
      <c r="G51" s="191">
        <v>4829</v>
      </c>
      <c r="H51" s="191">
        <v>5035</v>
      </c>
      <c r="I51" s="191">
        <v>5803</v>
      </c>
      <c r="J51" s="191">
        <v>7552</v>
      </c>
      <c r="K51" s="191">
        <v>9023</v>
      </c>
      <c r="L51" s="191"/>
      <c r="M51" s="191"/>
      <c r="N51" s="191"/>
      <c r="O51" s="18"/>
    </row>
    <row r="52" spans="2:15" ht="9.75">
      <c r="B52" s="17"/>
      <c r="C52" s="180" t="s">
        <v>32</v>
      </c>
      <c r="D52" s="221"/>
      <c r="E52" s="191"/>
      <c r="F52" s="191">
        <f aca="true" t="shared" si="2" ref="F52:K52">F51-E51</f>
        <v>296</v>
      </c>
      <c r="G52" s="191">
        <f t="shared" si="2"/>
        <v>237</v>
      </c>
      <c r="H52" s="191">
        <f t="shared" si="2"/>
        <v>206</v>
      </c>
      <c r="I52" s="191">
        <f t="shared" si="2"/>
        <v>768</v>
      </c>
      <c r="J52" s="191">
        <f t="shared" si="2"/>
        <v>1749</v>
      </c>
      <c r="K52" s="191">
        <f t="shared" si="2"/>
        <v>1471</v>
      </c>
      <c r="L52" s="191"/>
      <c r="M52" s="191"/>
      <c r="N52" s="191"/>
      <c r="O52" s="18"/>
    </row>
    <row r="53" spans="2:15" ht="9.75">
      <c r="B53" s="17"/>
      <c r="C53" s="180" t="s">
        <v>34</v>
      </c>
      <c r="D53" s="221"/>
      <c r="E53" s="191"/>
      <c r="F53" s="191"/>
      <c r="G53" s="191"/>
      <c r="H53" s="191"/>
      <c r="I53" s="191"/>
      <c r="J53" s="191"/>
      <c r="K53" s="191"/>
      <c r="L53" s="191">
        <f>K51+L54</f>
        <v>10129.1</v>
      </c>
      <c r="M53" s="191">
        <f>L53+M54</f>
        <v>11479.1</v>
      </c>
      <c r="N53" s="191">
        <f>M53+N54</f>
        <v>12889.85</v>
      </c>
      <c r="O53" s="18"/>
    </row>
    <row r="54" spans="2:15" ht="9.75">
      <c r="B54" s="17"/>
      <c r="C54" s="180" t="s">
        <v>33</v>
      </c>
      <c r="D54" s="221"/>
      <c r="E54" s="191"/>
      <c r="F54" s="191"/>
      <c r="G54" s="191"/>
      <c r="H54" s="191"/>
      <c r="I54" s="191"/>
      <c r="J54" s="191"/>
      <c r="K54" s="191"/>
      <c r="L54" s="191">
        <f>L47*L56</f>
        <v>1106.1000000000001</v>
      </c>
      <c r="M54" s="191">
        <f>M48*M56</f>
        <v>1350</v>
      </c>
      <c r="N54" s="191">
        <f>N48*N56</f>
        <v>1410.75</v>
      </c>
      <c r="O54" s="18"/>
    </row>
    <row r="55" spans="2:15" ht="10.5" thickBot="1">
      <c r="B55" s="17"/>
      <c r="C55" s="180" t="s">
        <v>41</v>
      </c>
      <c r="D55" s="221"/>
      <c r="E55" s="192"/>
      <c r="F55" s="192">
        <f aca="true" t="shared" si="3" ref="F55:K55">F52/F47</f>
        <v>0.5342960288808665</v>
      </c>
      <c r="G55" s="192">
        <f t="shared" si="3"/>
        <v>0.41289198606271776</v>
      </c>
      <c r="H55" s="192">
        <f t="shared" si="3"/>
        <v>0.4111776447105788</v>
      </c>
      <c r="I55" s="192">
        <f t="shared" si="3"/>
        <v>0.7710843373493976</v>
      </c>
      <c r="J55" s="192">
        <f t="shared" si="3"/>
        <v>0.9176285414480587</v>
      </c>
      <c r="K55" s="192">
        <f t="shared" si="3"/>
        <v>0.8909751665657177</v>
      </c>
      <c r="L55" s="207"/>
      <c r="M55" s="192"/>
      <c r="N55" s="192"/>
      <c r="O55" s="18"/>
    </row>
    <row r="56" spans="2:15" ht="10.5" thickBot="1">
      <c r="B56" s="17"/>
      <c r="C56" s="180" t="s">
        <v>42</v>
      </c>
      <c r="D56" s="221"/>
      <c r="E56" s="192"/>
      <c r="F56" s="192"/>
      <c r="G56" s="192"/>
      <c r="H56" s="192"/>
      <c r="I56" s="192"/>
      <c r="J56" s="192"/>
      <c r="K56" s="205"/>
      <c r="L56" s="208">
        <f>N17</f>
        <v>0.9</v>
      </c>
      <c r="M56" s="206">
        <f>N17</f>
        <v>0.9</v>
      </c>
      <c r="N56" s="192">
        <f>N17</f>
        <v>0.9</v>
      </c>
      <c r="O56" s="18"/>
    </row>
    <row r="57" spans="2:15" ht="9.75">
      <c r="B57" s="17"/>
      <c r="C57" s="26"/>
      <c r="D57" s="221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8"/>
    </row>
    <row r="58" spans="2:15" ht="9.75">
      <c r="B58" s="17"/>
      <c r="C58" s="38" t="s">
        <v>30</v>
      </c>
      <c r="D58" s="221"/>
      <c r="E58" s="194"/>
      <c r="F58" s="194"/>
      <c r="G58" s="194">
        <f>G60/G51</f>
        <v>0.04369434665562228</v>
      </c>
      <c r="H58" s="194">
        <f>H60/H51</f>
        <v>0.04846077457795432</v>
      </c>
      <c r="I58" s="194">
        <f>I60/I51</f>
        <v>0.04497673617094606</v>
      </c>
      <c r="J58" s="194">
        <f>J60/J51</f>
        <v>0.034427966101694914</v>
      </c>
      <c r="K58" s="194">
        <f>K60/K51</f>
        <v>0.018175773024492962</v>
      </c>
      <c r="L58" s="194"/>
      <c r="M58" s="194"/>
      <c r="N58" s="194"/>
      <c r="O58" s="18"/>
    </row>
    <row r="59" spans="2:15" ht="9.75">
      <c r="B59" s="17"/>
      <c r="C59" s="38" t="s">
        <v>31</v>
      </c>
      <c r="D59" s="221"/>
      <c r="E59" s="194"/>
      <c r="F59" s="194"/>
      <c r="G59" s="194"/>
      <c r="H59" s="194"/>
      <c r="I59" s="194"/>
      <c r="J59" s="194"/>
      <c r="K59" s="194"/>
      <c r="L59" s="194">
        <v>0.02</v>
      </c>
      <c r="M59" s="194">
        <v>0.025</v>
      </c>
      <c r="N59" s="194">
        <v>0.04</v>
      </c>
      <c r="O59" s="18"/>
    </row>
    <row r="60" spans="2:15" ht="9.75">
      <c r="B60" s="17"/>
      <c r="C60" s="38" t="s">
        <v>38</v>
      </c>
      <c r="D60" s="222" t="s">
        <v>6</v>
      </c>
      <c r="E60" s="195"/>
      <c r="F60" s="195"/>
      <c r="G60" s="195">
        <v>211</v>
      </c>
      <c r="H60" s="195">
        <v>244</v>
      </c>
      <c r="I60" s="195">
        <v>261</v>
      </c>
      <c r="J60" s="195">
        <v>260</v>
      </c>
      <c r="K60" s="195">
        <v>164</v>
      </c>
      <c r="L60" s="195">
        <f>L53*L59</f>
        <v>202.58200000000002</v>
      </c>
      <c r="M60" s="195">
        <f>M53*M59</f>
        <v>286.9775</v>
      </c>
      <c r="N60" s="195">
        <f>N53*N59</f>
        <v>515.594</v>
      </c>
      <c r="O60" s="18"/>
    </row>
    <row r="61" spans="2:15" ht="9.75">
      <c r="B61" s="17"/>
      <c r="C61" s="7"/>
      <c r="D61" s="168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</row>
    <row r="62" spans="2:15" ht="9.75">
      <c r="B62" s="17"/>
      <c r="C62" s="240" t="s">
        <v>62</v>
      </c>
      <c r="D62" s="168"/>
      <c r="E62" s="238"/>
      <c r="F62" s="238"/>
      <c r="G62" s="238">
        <v>545</v>
      </c>
      <c r="H62" s="238">
        <v>586</v>
      </c>
      <c r="I62" s="238">
        <v>608</v>
      </c>
      <c r="J62" s="238">
        <v>644</v>
      </c>
      <c r="K62" s="235">
        <v>695</v>
      </c>
      <c r="L62" s="238">
        <f>K62*L63</f>
        <v>737.395</v>
      </c>
      <c r="M62" s="238">
        <f>L62*M63</f>
        <v>782.376095</v>
      </c>
      <c r="N62" s="238">
        <f>M62*N63</f>
        <v>830.1010367949999</v>
      </c>
      <c r="O62" s="18"/>
    </row>
    <row r="63" spans="2:15" ht="9.75">
      <c r="B63" s="17"/>
      <c r="C63" s="240" t="s">
        <v>61</v>
      </c>
      <c r="D63" s="168"/>
      <c r="E63" s="239"/>
      <c r="F63" s="239"/>
      <c r="G63" s="239">
        <f>H62/G62</f>
        <v>1.075229357798165</v>
      </c>
      <c r="H63" s="237">
        <f>I62/H62</f>
        <v>1.0375426621160408</v>
      </c>
      <c r="I63" s="237">
        <f>J62/I62</f>
        <v>1.0592105263157894</v>
      </c>
      <c r="J63" s="237">
        <f>K62/J62</f>
        <v>1.079192546583851</v>
      </c>
      <c r="K63" s="233">
        <f>N19</f>
        <v>1.061</v>
      </c>
      <c r="L63" s="237">
        <f>N19</f>
        <v>1.061</v>
      </c>
      <c r="M63" s="237">
        <f>N19</f>
        <v>1.061</v>
      </c>
      <c r="N63" s="237">
        <f>N19</f>
        <v>1.061</v>
      </c>
      <c r="O63" s="18"/>
    </row>
    <row r="64" spans="2:15" ht="9.75">
      <c r="B64" s="17"/>
      <c r="C64" s="7"/>
      <c r="D64" s="168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</row>
    <row r="65" spans="2:15" ht="9.75">
      <c r="B65" s="17"/>
      <c r="C65" s="5" t="s">
        <v>46</v>
      </c>
      <c r="D65" s="221" t="s">
        <v>6</v>
      </c>
      <c r="E65" s="133"/>
      <c r="F65" s="136">
        <v>353</v>
      </c>
      <c r="G65" s="136">
        <v>400</v>
      </c>
      <c r="H65" s="136">
        <v>456</v>
      </c>
      <c r="I65" s="136">
        <v>446</v>
      </c>
      <c r="J65" s="136">
        <v>471</v>
      </c>
      <c r="K65" s="216">
        <f>H16</f>
        <v>523</v>
      </c>
      <c r="L65" s="136">
        <f>K65*K66</f>
        <v>581.2099</v>
      </c>
      <c r="M65" s="136">
        <f>L65*L66</f>
        <v>645.8985618699999</v>
      </c>
      <c r="N65" s="136">
        <f>M65*M66</f>
        <v>717.7870718061308</v>
      </c>
      <c r="O65" s="18"/>
    </row>
    <row r="66" spans="2:15" ht="9.75">
      <c r="B66" s="17"/>
      <c r="C66" s="5" t="s">
        <v>61</v>
      </c>
      <c r="D66" s="221"/>
      <c r="E66" s="232"/>
      <c r="F66" s="39"/>
      <c r="G66" s="39"/>
      <c r="H66" s="39"/>
      <c r="I66" s="39"/>
      <c r="J66" s="39"/>
      <c r="K66" s="231">
        <f>H18</f>
        <v>1.1113</v>
      </c>
      <c r="L66" s="39">
        <f>H18</f>
        <v>1.1113</v>
      </c>
      <c r="M66" s="39">
        <f>H18</f>
        <v>1.1113</v>
      </c>
      <c r="N66" s="39">
        <f>H18</f>
        <v>1.1113</v>
      </c>
      <c r="O66" s="18"/>
    </row>
    <row r="67" spans="2:15" ht="9.75">
      <c r="B67" s="17"/>
      <c r="C67" s="5" t="s">
        <v>54</v>
      </c>
      <c r="D67" s="221"/>
      <c r="E67" s="215">
        <v>297</v>
      </c>
      <c r="F67" s="136">
        <v>337</v>
      </c>
      <c r="G67" s="136">
        <v>375</v>
      </c>
      <c r="H67" s="136">
        <v>386</v>
      </c>
      <c r="I67" s="136">
        <v>293</v>
      </c>
      <c r="J67" s="136">
        <v>314</v>
      </c>
      <c r="K67" s="216">
        <f>H17</f>
        <v>406</v>
      </c>
      <c r="L67" s="136">
        <f>K67*L68</f>
        <v>437.668</v>
      </c>
      <c r="M67" s="136">
        <f>L67*M68</f>
        <v>471.80610400000006</v>
      </c>
      <c r="N67" s="136">
        <f>M67*N68</f>
        <v>508.6069801120001</v>
      </c>
      <c r="O67" s="18"/>
    </row>
    <row r="68" spans="2:15" ht="9.75">
      <c r="B68" s="17"/>
      <c r="C68" s="5" t="s">
        <v>61</v>
      </c>
      <c r="D68" s="221"/>
      <c r="E68" s="217"/>
      <c r="F68" s="217"/>
      <c r="G68" s="217"/>
      <c r="H68" s="217"/>
      <c r="I68" s="217"/>
      <c r="J68" s="217"/>
      <c r="K68" s="218">
        <f>H19</f>
        <v>1.078</v>
      </c>
      <c r="L68" s="217">
        <f>H19</f>
        <v>1.078</v>
      </c>
      <c r="M68" s="217">
        <f>H19</f>
        <v>1.078</v>
      </c>
      <c r="N68" s="217">
        <f>H19</f>
        <v>1.078</v>
      </c>
      <c r="O68" s="18"/>
    </row>
    <row r="69" spans="2:15" ht="9.75">
      <c r="B69" s="17"/>
      <c r="C69" s="7"/>
      <c r="D69" s="168"/>
      <c r="E69" s="7"/>
      <c r="F69" s="7"/>
      <c r="G69" s="7"/>
      <c r="H69" s="7"/>
      <c r="I69" s="7"/>
      <c r="J69" s="7"/>
      <c r="K69" s="7"/>
      <c r="L69" s="7"/>
      <c r="M69" s="7"/>
      <c r="N69" s="7"/>
      <c r="O69" s="18"/>
    </row>
    <row r="70" spans="2:18" ht="9.75">
      <c r="B70" s="17"/>
      <c r="C70" s="188" t="s">
        <v>0</v>
      </c>
      <c r="D70" s="221" t="s">
        <v>6</v>
      </c>
      <c r="E70" s="185">
        <v>12270</v>
      </c>
      <c r="F70" s="185">
        <v>13090</v>
      </c>
      <c r="G70" s="185">
        <v>13860</v>
      </c>
      <c r="H70" s="185">
        <v>14480</v>
      </c>
      <c r="I70" s="185">
        <v>14720</v>
      </c>
      <c r="J70" s="185">
        <v>14420</v>
      </c>
      <c r="K70" s="185">
        <v>14960</v>
      </c>
      <c r="L70" s="185">
        <v>15520</v>
      </c>
      <c r="M70" s="185">
        <f>L70*M71</f>
        <v>16218.4</v>
      </c>
      <c r="N70" s="185">
        <f>M70*N71</f>
        <v>16948.228</v>
      </c>
      <c r="O70" s="18"/>
      <c r="R70" s="372">
        <f>L70</f>
        <v>15520</v>
      </c>
    </row>
    <row r="71" spans="2:15" ht="9.75">
      <c r="B71" s="17"/>
      <c r="C71" s="188" t="s">
        <v>7</v>
      </c>
      <c r="D71" s="221" t="s">
        <v>6</v>
      </c>
      <c r="E71" s="186">
        <v>1.064</v>
      </c>
      <c r="F71" s="186">
        <v>1.065</v>
      </c>
      <c r="G71" s="186">
        <v>1.06</v>
      </c>
      <c r="H71" s="186">
        <v>1.049</v>
      </c>
      <c r="I71" s="186">
        <v>1.019</v>
      </c>
      <c r="J71" s="186">
        <v>0.975</v>
      </c>
      <c r="K71" s="186">
        <v>1.042</v>
      </c>
      <c r="L71" s="187">
        <v>1.039</v>
      </c>
      <c r="M71" s="225">
        <f>N18</f>
        <v>1.045</v>
      </c>
      <c r="N71" s="187">
        <f>N18</f>
        <v>1.045</v>
      </c>
      <c r="O71" s="18"/>
    </row>
    <row r="72" spans="1:18" ht="9.75">
      <c r="A72" s="1" t="s">
        <v>35</v>
      </c>
      <c r="B72" s="17"/>
      <c r="C72" s="188" t="s">
        <v>40</v>
      </c>
      <c r="D72" s="221"/>
      <c r="E72" s="186">
        <f aca="true" t="shared" si="4" ref="E72:K72">E51/E70</f>
        <v>0.3501222493887531</v>
      </c>
      <c r="F72" s="186">
        <f t="shared" si="4"/>
        <v>0.3508021390374332</v>
      </c>
      <c r="G72" s="186">
        <f t="shared" si="4"/>
        <v>0.3484126984126984</v>
      </c>
      <c r="H72" s="186">
        <f t="shared" si="4"/>
        <v>0.3477209944751381</v>
      </c>
      <c r="I72" s="186">
        <f t="shared" si="4"/>
        <v>0.3942255434782609</v>
      </c>
      <c r="J72" s="186">
        <f t="shared" si="4"/>
        <v>0.5237170596393897</v>
      </c>
      <c r="K72" s="186">
        <f t="shared" si="4"/>
        <v>0.6031417112299465</v>
      </c>
      <c r="L72" s="186">
        <f>L53/L70</f>
        <v>0.6526481958762886</v>
      </c>
      <c r="M72" s="186">
        <f>M53/M70</f>
        <v>0.7077825186208258</v>
      </c>
      <c r="N72" s="186">
        <f>N53/N70</f>
        <v>0.760542636079713</v>
      </c>
      <c r="O72" s="18"/>
      <c r="R72" s="1">
        <v>2000</v>
      </c>
    </row>
    <row r="73" spans="2:15" ht="9.75">
      <c r="B73" s="17"/>
      <c r="C73" s="188" t="s">
        <v>100</v>
      </c>
      <c r="D73" s="221"/>
      <c r="E73" s="186">
        <f>E45/E70</f>
        <v>0.6013854930725346</v>
      </c>
      <c r="F73" s="186">
        <f aca="true" t="shared" si="5" ref="F73:L73">F45/F70</f>
        <v>0.606035141329259</v>
      </c>
      <c r="G73" s="186">
        <f t="shared" si="5"/>
        <v>0.6137806637806638</v>
      </c>
      <c r="H73" s="186">
        <f t="shared" si="5"/>
        <v>0.6220994475138122</v>
      </c>
      <c r="I73" s="186">
        <f t="shared" si="5"/>
        <v>0.6796195652173913</v>
      </c>
      <c r="J73" s="186">
        <f t="shared" si="5"/>
        <v>0.8259361997226075</v>
      </c>
      <c r="K73" s="186">
        <f t="shared" si="5"/>
        <v>0.9064839572192513</v>
      </c>
      <c r="L73" s="186">
        <f t="shared" si="5"/>
        <v>0.9529639175257731</v>
      </c>
      <c r="M73" s="186">
        <f>M46/M70</f>
        <v>1.004414738815173</v>
      </c>
      <c r="N73" s="186">
        <f>N46/N70</f>
        <v>1.053649974498809</v>
      </c>
      <c r="O73" s="18"/>
    </row>
    <row r="74" spans="2:18" ht="9.75">
      <c r="B74" s="17"/>
      <c r="C74" s="38" t="s">
        <v>39</v>
      </c>
      <c r="D74" s="221"/>
      <c r="E74" s="236"/>
      <c r="F74" s="236"/>
      <c r="G74" s="236">
        <f aca="true" t="shared" si="6" ref="G74:N74">G60/G70</f>
        <v>0.015223665223665224</v>
      </c>
      <c r="H74" s="236">
        <f t="shared" si="6"/>
        <v>0.01685082872928177</v>
      </c>
      <c r="I74" s="236">
        <f t="shared" si="6"/>
        <v>0.017730978260869567</v>
      </c>
      <c r="J74" s="236">
        <f t="shared" si="6"/>
        <v>0.018030513176144243</v>
      </c>
      <c r="K74" s="236">
        <f t="shared" si="6"/>
        <v>0.010962566844919787</v>
      </c>
      <c r="L74" s="236">
        <f t="shared" si="6"/>
        <v>0.013052963917525775</v>
      </c>
      <c r="M74" s="236">
        <f t="shared" si="6"/>
        <v>0.017694562965520647</v>
      </c>
      <c r="N74" s="236">
        <f t="shared" si="6"/>
        <v>0.03042170544318852</v>
      </c>
      <c r="O74" s="18"/>
      <c r="R74" s="363">
        <f>R72/R70</f>
        <v>0.12886597938144329</v>
      </c>
    </row>
    <row r="75" spans="2:15" ht="9.75">
      <c r="B75" s="17"/>
      <c r="C75" s="240" t="s">
        <v>63</v>
      </c>
      <c r="D75" s="221"/>
      <c r="E75" s="237">
        <f aca="true" t="shared" si="7" ref="E75:J75">E62/E70</f>
        <v>0</v>
      </c>
      <c r="F75" s="237">
        <f t="shared" si="7"/>
        <v>0</v>
      </c>
      <c r="G75" s="237">
        <f t="shared" si="7"/>
        <v>0.03932178932178932</v>
      </c>
      <c r="H75" s="237">
        <f t="shared" si="7"/>
        <v>0.04046961325966851</v>
      </c>
      <c r="I75" s="237">
        <f t="shared" si="7"/>
        <v>0.041304347826086954</v>
      </c>
      <c r="J75" s="237">
        <f t="shared" si="7"/>
        <v>0.04466019417475728</v>
      </c>
      <c r="K75" s="237">
        <f>K62/K70</f>
        <v>0.0464572192513369</v>
      </c>
      <c r="L75" s="237">
        <f>L62/L70</f>
        <v>0.04751256443298969</v>
      </c>
      <c r="M75" s="237">
        <f>M62/M70</f>
        <v>0.04824002953435604</v>
      </c>
      <c r="N75" s="237">
        <f>N62/N70</f>
        <v>0.0489786328573701</v>
      </c>
      <c r="O75" s="18"/>
    </row>
    <row r="76" spans="2:15" ht="9.75">
      <c r="B76" s="17"/>
      <c r="C76" s="6" t="s">
        <v>64</v>
      </c>
      <c r="D76" s="221"/>
      <c r="E76" s="217"/>
      <c r="F76" s="217">
        <f aca="true" t="shared" si="8" ref="F76:N76">F65/F70</f>
        <v>0.026967150496562262</v>
      </c>
      <c r="G76" s="217">
        <f t="shared" si="8"/>
        <v>0.02886002886002886</v>
      </c>
      <c r="H76" s="217">
        <f t="shared" si="8"/>
        <v>0.03149171270718232</v>
      </c>
      <c r="I76" s="217">
        <f t="shared" si="8"/>
        <v>0.03029891304347826</v>
      </c>
      <c r="J76" s="217">
        <f t="shared" si="8"/>
        <v>0.0326629680998613</v>
      </c>
      <c r="K76" s="217">
        <f t="shared" si="8"/>
        <v>0.03495989304812834</v>
      </c>
      <c r="L76" s="217">
        <f t="shared" si="8"/>
        <v>0.037449091494845356</v>
      </c>
      <c r="M76" s="217">
        <f t="shared" si="8"/>
        <v>0.039825048208824536</v>
      </c>
      <c r="N76" s="217">
        <f t="shared" si="8"/>
        <v>0.04235174743968106</v>
      </c>
      <c r="O76" s="18"/>
    </row>
    <row r="77" spans="2:15" ht="9.75">
      <c r="B77" s="17"/>
      <c r="C77" s="6" t="s">
        <v>65</v>
      </c>
      <c r="D77" s="221"/>
      <c r="E77" s="217">
        <f aca="true" t="shared" si="9" ref="E77:N77">E67/E70</f>
        <v>0.024205378973105134</v>
      </c>
      <c r="F77" s="217">
        <f t="shared" si="9"/>
        <v>0.025744843391902215</v>
      </c>
      <c r="G77" s="217">
        <f t="shared" si="9"/>
        <v>0.027056277056277056</v>
      </c>
      <c r="H77" s="217">
        <f t="shared" si="9"/>
        <v>0.02665745856353591</v>
      </c>
      <c r="I77" s="217">
        <f t="shared" si="9"/>
        <v>0.019904891304347826</v>
      </c>
      <c r="J77" s="217">
        <f t="shared" si="9"/>
        <v>0.021775312066574203</v>
      </c>
      <c r="K77" s="217">
        <f t="shared" si="9"/>
        <v>0.02713903743315508</v>
      </c>
      <c r="L77" s="217">
        <f t="shared" si="9"/>
        <v>0.028200257731958764</v>
      </c>
      <c r="M77" s="217">
        <f t="shared" si="9"/>
        <v>0.0290907921866522</v>
      </c>
      <c r="N77" s="217">
        <f t="shared" si="9"/>
        <v>0.03000944878202017</v>
      </c>
      <c r="O77" s="18"/>
    </row>
    <row r="78" spans="2:15" ht="9.75">
      <c r="B78" s="17"/>
      <c r="C78" s="188" t="s">
        <v>66</v>
      </c>
      <c r="D78" s="168"/>
      <c r="E78" s="234"/>
      <c r="F78" s="234"/>
      <c r="G78" s="234">
        <f aca="true" t="shared" si="10" ref="G78:M78">SUM(G74:G77)</f>
        <v>0.11046176046176046</v>
      </c>
      <c r="H78" s="234">
        <f t="shared" si="10"/>
        <v>0.11546961325966851</v>
      </c>
      <c r="I78" s="234">
        <f t="shared" si="10"/>
        <v>0.10923913043478262</v>
      </c>
      <c r="J78" s="234">
        <f t="shared" si="10"/>
        <v>0.11712898751733702</v>
      </c>
      <c r="K78" s="234">
        <f t="shared" si="10"/>
        <v>0.1195187165775401</v>
      </c>
      <c r="L78" s="234">
        <f t="shared" si="10"/>
        <v>0.12621487757731958</v>
      </c>
      <c r="M78" s="234">
        <f t="shared" si="10"/>
        <v>0.13485043289535342</v>
      </c>
      <c r="N78" s="234">
        <f>SUM(N74:N77)</f>
        <v>0.15176153452225985</v>
      </c>
      <c r="O78" s="18"/>
    </row>
    <row r="79" spans="2:15" ht="10.5" thickBot="1">
      <c r="B79" s="17"/>
      <c r="C79" s="7"/>
      <c r="D79" s="168"/>
      <c r="E79" s="7"/>
      <c r="F79" s="7"/>
      <c r="G79" s="7"/>
      <c r="H79" s="7"/>
      <c r="I79" s="7"/>
      <c r="J79" s="7"/>
      <c r="K79" s="7"/>
      <c r="L79" s="7"/>
      <c r="M79" s="7"/>
      <c r="N79" s="7"/>
      <c r="O79" s="18"/>
    </row>
    <row r="80" spans="2:15" ht="10.5" thickBot="1">
      <c r="B80" s="17"/>
      <c r="C80" s="53" t="s">
        <v>3</v>
      </c>
      <c r="D80" s="168"/>
      <c r="E80" s="172">
        <v>2014</v>
      </c>
      <c r="F80" s="173">
        <v>2015</v>
      </c>
      <c r="G80" s="173">
        <v>2016</v>
      </c>
      <c r="H80" s="173">
        <v>2017</v>
      </c>
      <c r="I80" s="173">
        <v>2018</v>
      </c>
      <c r="J80" s="173">
        <v>2019</v>
      </c>
      <c r="K80" s="173">
        <v>2020</v>
      </c>
      <c r="L80" s="173">
        <v>2021</v>
      </c>
      <c r="M80" s="173">
        <v>2022</v>
      </c>
      <c r="N80" s="174">
        <v>2023</v>
      </c>
      <c r="O80" s="18"/>
    </row>
    <row r="81" spans="2:15" ht="9.75">
      <c r="B81" s="17"/>
      <c r="C81" s="7"/>
      <c r="D81" s="223"/>
      <c r="E81" s="7"/>
      <c r="F81" s="7"/>
      <c r="G81" s="7"/>
      <c r="H81" s="7"/>
      <c r="I81" s="7"/>
      <c r="J81" s="7"/>
      <c r="K81" s="7"/>
      <c r="L81" s="7"/>
      <c r="M81" s="7"/>
      <c r="N81" s="7"/>
      <c r="O81" s="18"/>
    </row>
    <row r="82" spans="2:15" ht="9.75">
      <c r="B82" s="17"/>
      <c r="C82" s="211" t="s">
        <v>36</v>
      </c>
      <c r="D82" s="168" t="s">
        <v>35</v>
      </c>
      <c r="E82" s="179">
        <f>N46+N48</f>
        <v>19425</v>
      </c>
      <c r="F82" s="179">
        <f aca="true" t="shared" si="11" ref="F82:N82">E82+F83</f>
        <v>21136.7491875</v>
      </c>
      <c r="G82" s="179">
        <f t="shared" si="11"/>
        <v>22925.527088437502</v>
      </c>
      <c r="H82" s="179">
        <f t="shared" si="11"/>
        <v>24794.79999491719</v>
      </c>
      <c r="I82" s="179">
        <f t="shared" si="11"/>
        <v>26748.190182188464</v>
      </c>
      <c r="J82" s="210">
        <f t="shared" si="11"/>
        <v>28789.482927886944</v>
      </c>
      <c r="K82" s="179">
        <f t="shared" si="11"/>
        <v>30922.633847141857</v>
      </c>
      <c r="L82" s="179">
        <f t="shared" si="11"/>
        <v>33151.77655776324</v>
      </c>
      <c r="M82" s="179">
        <f t="shared" si="11"/>
        <v>35481.23069036258</v>
      </c>
      <c r="N82" s="179">
        <f t="shared" si="11"/>
        <v>37915.510258928894</v>
      </c>
      <c r="O82" s="18"/>
    </row>
    <row r="83" spans="2:15" ht="9.75">
      <c r="B83" s="17"/>
      <c r="C83" s="51" t="s">
        <v>33</v>
      </c>
      <c r="D83" s="168"/>
      <c r="E83" s="179">
        <f>N48*E84</f>
        <v>1638.0375</v>
      </c>
      <c r="F83" s="179">
        <f>E83*F84</f>
        <v>1711.7491874999998</v>
      </c>
      <c r="G83" s="179">
        <f aca="true" t="shared" si="12" ref="G83:N83">F83*G84</f>
        <v>1788.7779009374997</v>
      </c>
      <c r="H83" s="179">
        <f t="shared" si="12"/>
        <v>1869.272906479687</v>
      </c>
      <c r="I83" s="179">
        <f t="shared" si="12"/>
        <v>1953.3901872712727</v>
      </c>
      <c r="J83" s="179">
        <f t="shared" si="12"/>
        <v>2041.2927456984798</v>
      </c>
      <c r="K83" s="179">
        <f t="shared" si="12"/>
        <v>2133.1509192549115</v>
      </c>
      <c r="L83" s="179">
        <f t="shared" si="12"/>
        <v>2229.1427106213823</v>
      </c>
      <c r="M83" s="179">
        <f t="shared" si="12"/>
        <v>2329.4541325993446</v>
      </c>
      <c r="N83" s="179">
        <f t="shared" si="12"/>
        <v>2434.279568566315</v>
      </c>
      <c r="O83" s="18"/>
    </row>
    <row r="84" spans="2:15" ht="9.75">
      <c r="B84" s="17"/>
      <c r="C84" s="51" t="s">
        <v>23</v>
      </c>
      <c r="D84" s="168"/>
      <c r="E84" s="196">
        <f>N16</f>
        <v>1.045</v>
      </c>
      <c r="F84" s="196">
        <f>N16</f>
        <v>1.045</v>
      </c>
      <c r="G84" s="196">
        <f>N16</f>
        <v>1.045</v>
      </c>
      <c r="H84" s="196">
        <f>N16</f>
        <v>1.045</v>
      </c>
      <c r="I84" s="196">
        <f>N16</f>
        <v>1.045</v>
      </c>
      <c r="J84" s="212">
        <f>N16</f>
        <v>1.045</v>
      </c>
      <c r="K84" s="196">
        <f>N16</f>
        <v>1.045</v>
      </c>
      <c r="L84" s="209">
        <f>N16</f>
        <v>1.045</v>
      </c>
      <c r="M84" s="196">
        <f>N16</f>
        <v>1.045</v>
      </c>
      <c r="N84" s="203">
        <f>N16</f>
        <v>1.045</v>
      </c>
      <c r="O84" s="18"/>
    </row>
    <row r="85" spans="2:15" ht="9.75">
      <c r="B85" s="17"/>
      <c r="C85" s="26"/>
      <c r="D85" s="168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8"/>
    </row>
    <row r="86" spans="2:15" ht="9.75">
      <c r="B86" s="17"/>
      <c r="C86" s="180" t="s">
        <v>34</v>
      </c>
      <c r="D86" s="221"/>
      <c r="E86" s="181">
        <f>N53+E87</f>
        <v>14364.08375</v>
      </c>
      <c r="F86" s="181">
        <f aca="true" t="shared" si="13" ref="F86:N86">E86+F87</f>
        <v>15904.65801875</v>
      </c>
      <c r="G86" s="181">
        <f t="shared" si="13"/>
        <v>17514.55812959375</v>
      </c>
      <c r="H86" s="181">
        <f t="shared" si="13"/>
        <v>19196.90374542547</v>
      </c>
      <c r="I86" s="181">
        <f t="shared" si="13"/>
        <v>20954.954913969614</v>
      </c>
      <c r="J86" s="181">
        <f t="shared" si="13"/>
        <v>22792.118385098245</v>
      </c>
      <c r="K86" s="181">
        <f t="shared" si="13"/>
        <v>24711.954212427667</v>
      </c>
      <c r="L86" s="181">
        <f t="shared" si="13"/>
        <v>26718.18265198691</v>
      </c>
      <c r="M86" s="181">
        <f t="shared" si="13"/>
        <v>28814.69137132632</v>
      </c>
      <c r="N86" s="181">
        <f t="shared" si="13"/>
        <v>31005.542983036004</v>
      </c>
      <c r="O86" s="18"/>
    </row>
    <row r="87" spans="2:15" ht="9.75">
      <c r="B87" s="17"/>
      <c r="C87" s="180" t="s">
        <v>33</v>
      </c>
      <c r="D87" s="221"/>
      <c r="E87" s="181">
        <f aca="true" t="shared" si="14" ref="E87:N87">E83*E88</f>
        <v>1474.2337499999999</v>
      </c>
      <c r="F87" s="181">
        <f t="shared" si="14"/>
        <v>1540.5742687499999</v>
      </c>
      <c r="G87" s="181">
        <f t="shared" si="14"/>
        <v>1609.9001108437496</v>
      </c>
      <c r="H87" s="181">
        <f t="shared" si="14"/>
        <v>1682.3456158317183</v>
      </c>
      <c r="I87" s="181">
        <f t="shared" si="14"/>
        <v>1758.0511685441454</v>
      </c>
      <c r="J87" s="181">
        <f t="shared" si="14"/>
        <v>1837.163471128632</v>
      </c>
      <c r="K87" s="181">
        <f t="shared" si="14"/>
        <v>1919.8358273294205</v>
      </c>
      <c r="L87" s="181">
        <f t="shared" si="14"/>
        <v>2006.2284395592442</v>
      </c>
      <c r="M87" s="181">
        <f t="shared" si="14"/>
        <v>2096.50871933941</v>
      </c>
      <c r="N87" s="181">
        <f t="shared" si="14"/>
        <v>2190.8516117096838</v>
      </c>
      <c r="O87" s="18"/>
    </row>
    <row r="88" spans="2:15" ht="9.75">
      <c r="B88" s="17"/>
      <c r="C88" s="180" t="s">
        <v>42</v>
      </c>
      <c r="D88" s="221"/>
      <c r="E88" s="183">
        <f>N17</f>
        <v>0.9</v>
      </c>
      <c r="F88" s="183">
        <f>N17</f>
        <v>0.9</v>
      </c>
      <c r="G88" s="183">
        <f>N17</f>
        <v>0.9</v>
      </c>
      <c r="H88" s="183">
        <f>N17</f>
        <v>0.9</v>
      </c>
      <c r="I88" s="183">
        <f>N17</f>
        <v>0.9</v>
      </c>
      <c r="J88" s="183">
        <f>N17</f>
        <v>0.9</v>
      </c>
      <c r="K88" s="183">
        <f>N17</f>
        <v>0.9</v>
      </c>
      <c r="L88" s="183">
        <f>N17</f>
        <v>0.9</v>
      </c>
      <c r="M88" s="183">
        <f>N17</f>
        <v>0.9</v>
      </c>
      <c r="N88" s="183">
        <f>N17</f>
        <v>0.9</v>
      </c>
      <c r="O88" s="18"/>
    </row>
    <row r="89" spans="2:15" ht="9.75">
      <c r="B89" s="17"/>
      <c r="C89" s="26"/>
      <c r="D89" s="22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8"/>
    </row>
    <row r="90" spans="2:15" ht="9.75">
      <c r="B90" s="17"/>
      <c r="C90" s="38" t="s">
        <v>31</v>
      </c>
      <c r="D90" s="221"/>
      <c r="E90" s="184">
        <v>0.045</v>
      </c>
      <c r="F90" s="214">
        <f>H15</f>
        <v>0.048</v>
      </c>
      <c r="G90" s="184">
        <f>H15</f>
        <v>0.048</v>
      </c>
      <c r="H90" s="184">
        <f>H15</f>
        <v>0.048</v>
      </c>
      <c r="I90" s="184">
        <f>H15</f>
        <v>0.048</v>
      </c>
      <c r="J90" s="184">
        <f>H15</f>
        <v>0.048</v>
      </c>
      <c r="K90" s="184">
        <f>H15</f>
        <v>0.048</v>
      </c>
      <c r="L90" s="184">
        <f>H15</f>
        <v>0.048</v>
      </c>
      <c r="M90" s="184">
        <f>H15</f>
        <v>0.048</v>
      </c>
      <c r="N90" s="184">
        <f>H15</f>
        <v>0.048</v>
      </c>
      <c r="O90" s="18"/>
    </row>
    <row r="91" spans="2:15" ht="9.75">
      <c r="B91" s="17"/>
      <c r="C91" s="38" t="s">
        <v>38</v>
      </c>
      <c r="D91" s="222" t="s">
        <v>6</v>
      </c>
      <c r="E91" s="182">
        <f aca="true" t="shared" si="15" ref="E91:N91">E86*E90</f>
        <v>646.38376875</v>
      </c>
      <c r="F91" s="182">
        <f t="shared" si="15"/>
        <v>763.4235849</v>
      </c>
      <c r="G91" s="182">
        <f t="shared" si="15"/>
        <v>840.6987902205001</v>
      </c>
      <c r="H91" s="182">
        <f t="shared" si="15"/>
        <v>921.4513797804225</v>
      </c>
      <c r="I91" s="182">
        <f t="shared" si="15"/>
        <v>1005.8378358705414</v>
      </c>
      <c r="J91" s="182">
        <f t="shared" si="15"/>
        <v>1094.0216824847157</v>
      </c>
      <c r="K91" s="182">
        <f t="shared" si="15"/>
        <v>1186.173802196528</v>
      </c>
      <c r="L91" s="182">
        <f t="shared" si="15"/>
        <v>1282.4727672953718</v>
      </c>
      <c r="M91" s="182">
        <f t="shared" si="15"/>
        <v>1383.1051858236633</v>
      </c>
      <c r="N91" s="182">
        <f t="shared" si="15"/>
        <v>1488.2660631857282</v>
      </c>
      <c r="O91" s="18"/>
    </row>
    <row r="92" spans="2:15" ht="9.75">
      <c r="B92" s="17"/>
      <c r="C92" s="7"/>
      <c r="D92" s="168"/>
      <c r="E92" s="7"/>
      <c r="F92" s="7"/>
      <c r="G92" s="7"/>
      <c r="H92" s="7"/>
      <c r="I92" s="7"/>
      <c r="J92" s="7"/>
      <c r="K92" s="7"/>
      <c r="L92" s="7"/>
      <c r="M92" s="7"/>
      <c r="N92" s="7"/>
      <c r="O92" s="18"/>
    </row>
    <row r="93" spans="2:15" ht="9.75">
      <c r="B93" s="17"/>
      <c r="C93" s="240" t="s">
        <v>62</v>
      </c>
      <c r="D93" s="168"/>
      <c r="E93" s="238">
        <f>N62*E94</f>
        <v>880.7372000394948</v>
      </c>
      <c r="F93" s="238">
        <f>E93*F94</f>
        <v>934.462169241904</v>
      </c>
      <c r="G93" s="238">
        <f aca="true" t="shared" si="16" ref="G93:N93">F93*G94</f>
        <v>991.46436156566</v>
      </c>
      <c r="H93" s="238">
        <f t="shared" si="16"/>
        <v>1051.9436876211653</v>
      </c>
      <c r="I93" s="238">
        <f t="shared" si="16"/>
        <v>1116.1122525660562</v>
      </c>
      <c r="J93" s="238">
        <f t="shared" si="16"/>
        <v>1184.1950999725855</v>
      </c>
      <c r="K93" s="238">
        <f t="shared" si="16"/>
        <v>1256.4310010709132</v>
      </c>
      <c r="L93" s="238">
        <f t="shared" si="16"/>
        <v>1333.073292136239</v>
      </c>
      <c r="M93" s="238">
        <f t="shared" si="16"/>
        <v>1414.3907629565495</v>
      </c>
      <c r="N93" s="238">
        <f t="shared" si="16"/>
        <v>1500.6685994968989</v>
      </c>
      <c r="O93" s="18"/>
    </row>
    <row r="94" spans="2:15" ht="9.75">
      <c r="B94" s="17"/>
      <c r="C94" s="240" t="s">
        <v>61</v>
      </c>
      <c r="D94" s="168"/>
      <c r="E94" s="237">
        <f>N19</f>
        <v>1.061</v>
      </c>
      <c r="F94" s="237">
        <f>N19</f>
        <v>1.061</v>
      </c>
      <c r="G94" s="237">
        <f>N19</f>
        <v>1.061</v>
      </c>
      <c r="H94" s="237">
        <f>N19</f>
        <v>1.061</v>
      </c>
      <c r="I94" s="237">
        <f>N19</f>
        <v>1.061</v>
      </c>
      <c r="J94" s="237">
        <f>N19</f>
        <v>1.061</v>
      </c>
      <c r="K94" s="237">
        <f>N19</f>
        <v>1.061</v>
      </c>
      <c r="L94" s="237">
        <f>N19</f>
        <v>1.061</v>
      </c>
      <c r="M94" s="237">
        <f>N19</f>
        <v>1.061</v>
      </c>
      <c r="N94" s="237">
        <f>N19</f>
        <v>1.061</v>
      </c>
      <c r="O94" s="18"/>
    </row>
    <row r="95" spans="2:15" ht="9.75">
      <c r="B95" s="17"/>
      <c r="C95" s="7"/>
      <c r="D95" s="168"/>
      <c r="E95" s="7"/>
      <c r="F95" s="7"/>
      <c r="G95" s="7"/>
      <c r="H95" s="7"/>
      <c r="I95" s="7"/>
      <c r="J95" s="7"/>
      <c r="K95" s="7"/>
      <c r="L95" s="7"/>
      <c r="M95" s="7"/>
      <c r="N95" s="7"/>
      <c r="O95" s="18"/>
    </row>
    <row r="96" spans="2:15" ht="9.75">
      <c r="B96" s="17"/>
      <c r="C96" s="5" t="s">
        <v>46</v>
      </c>
      <c r="D96" s="221" t="s">
        <v>6</v>
      </c>
      <c r="E96" s="136">
        <f>N65*E97</f>
        <v>797.6767728981531</v>
      </c>
      <c r="F96" s="136">
        <f>E96*F97</f>
        <v>886.4581977217175</v>
      </c>
      <c r="G96" s="136">
        <f aca="true" t="shared" si="17" ref="G96:N96">F96*G97</f>
        <v>985.1209951281446</v>
      </c>
      <c r="H96" s="136">
        <f t="shared" si="17"/>
        <v>1094.764961885907</v>
      </c>
      <c r="I96" s="136">
        <f t="shared" si="17"/>
        <v>1216.6123021438084</v>
      </c>
      <c r="J96" s="136">
        <f t="shared" si="17"/>
        <v>1352.021251372414</v>
      </c>
      <c r="K96" s="136">
        <f t="shared" si="17"/>
        <v>1502.5012166501638</v>
      </c>
      <c r="L96" s="136">
        <f t="shared" si="17"/>
        <v>1669.7296020633269</v>
      </c>
      <c r="M96" s="136">
        <f t="shared" si="17"/>
        <v>1855.570506772975</v>
      </c>
      <c r="N96" s="136">
        <f t="shared" si="17"/>
        <v>2062.095504176807</v>
      </c>
      <c r="O96" s="18"/>
    </row>
    <row r="97" spans="2:15" ht="9.75">
      <c r="B97" s="17"/>
      <c r="C97" s="5" t="s">
        <v>61</v>
      </c>
      <c r="D97" s="221"/>
      <c r="E97" s="39">
        <f>H18</f>
        <v>1.1113</v>
      </c>
      <c r="F97" s="39">
        <f>H18</f>
        <v>1.1113</v>
      </c>
      <c r="G97" s="39">
        <f>H18</f>
        <v>1.1113</v>
      </c>
      <c r="H97" s="39">
        <f>H18</f>
        <v>1.1113</v>
      </c>
      <c r="I97" s="39">
        <f>H18</f>
        <v>1.1113</v>
      </c>
      <c r="J97" s="39">
        <f>H18</f>
        <v>1.1113</v>
      </c>
      <c r="K97" s="39">
        <f>H18</f>
        <v>1.1113</v>
      </c>
      <c r="L97" s="39">
        <f>H18</f>
        <v>1.1113</v>
      </c>
      <c r="M97" s="39">
        <f>H18</f>
        <v>1.1113</v>
      </c>
      <c r="N97" s="39">
        <f>H18</f>
        <v>1.1113</v>
      </c>
      <c r="O97" s="18"/>
    </row>
    <row r="98" spans="2:15" ht="9.75">
      <c r="B98" s="17"/>
      <c r="C98" s="5" t="s">
        <v>54</v>
      </c>
      <c r="D98" s="221"/>
      <c r="E98" s="215">
        <f>N67*E99</f>
        <v>548.2783245607361</v>
      </c>
      <c r="F98" s="215">
        <f>E98*F99</f>
        <v>591.0440338764736</v>
      </c>
      <c r="G98" s="215">
        <f aca="true" t="shared" si="18" ref="G98:N98">F98*G99</f>
        <v>637.1454685188386</v>
      </c>
      <c r="H98" s="215">
        <f t="shared" si="18"/>
        <v>686.8428150633081</v>
      </c>
      <c r="I98" s="215">
        <f t="shared" si="18"/>
        <v>740.4165546382461</v>
      </c>
      <c r="J98" s="215">
        <f t="shared" si="18"/>
        <v>798.1690459000293</v>
      </c>
      <c r="K98" s="215">
        <f t="shared" si="18"/>
        <v>860.4262314802316</v>
      </c>
      <c r="L98" s="215">
        <f t="shared" si="18"/>
        <v>927.5394775356898</v>
      </c>
      <c r="M98" s="215">
        <f t="shared" si="18"/>
        <v>999.8875567834737</v>
      </c>
      <c r="N98" s="215">
        <f t="shared" si="18"/>
        <v>1077.8787862125846</v>
      </c>
      <c r="O98" s="18"/>
    </row>
    <row r="99" spans="2:15" ht="9.75">
      <c r="B99" s="17"/>
      <c r="C99" s="5" t="s">
        <v>61</v>
      </c>
      <c r="D99" s="221"/>
      <c r="E99" s="39">
        <f>H19</f>
        <v>1.078</v>
      </c>
      <c r="F99" s="39">
        <f>H19</f>
        <v>1.078</v>
      </c>
      <c r="G99" s="39">
        <f>H19</f>
        <v>1.078</v>
      </c>
      <c r="H99" s="39">
        <f>H19</f>
        <v>1.078</v>
      </c>
      <c r="I99" s="39">
        <f>H19</f>
        <v>1.078</v>
      </c>
      <c r="J99" s="39">
        <f>H19</f>
        <v>1.078</v>
      </c>
      <c r="K99" s="39">
        <f>H19</f>
        <v>1.078</v>
      </c>
      <c r="L99" s="39">
        <f>H19</f>
        <v>1.078</v>
      </c>
      <c r="M99" s="39">
        <f>H19</f>
        <v>1.078</v>
      </c>
      <c r="N99" s="39">
        <f>H19</f>
        <v>1.078</v>
      </c>
      <c r="O99" s="18"/>
    </row>
    <row r="100" spans="2:15" ht="9.75">
      <c r="B100" s="17"/>
      <c r="C100" s="7"/>
      <c r="D100" s="16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8"/>
    </row>
    <row r="101" spans="2:15" ht="9.75">
      <c r="B101" s="17"/>
      <c r="C101" s="188" t="s">
        <v>0</v>
      </c>
      <c r="D101" s="221" t="s">
        <v>6</v>
      </c>
      <c r="E101" s="185">
        <f>N70*E102</f>
        <v>17710.898259999998</v>
      </c>
      <c r="F101" s="185">
        <f>E101*F102</f>
        <v>18507.8886817</v>
      </c>
      <c r="G101" s="185">
        <f aca="true" t="shared" si="19" ref="G101:N101">F101*G102</f>
        <v>19340.7436723765</v>
      </c>
      <c r="H101" s="185">
        <f t="shared" si="19"/>
        <v>20211.07713763344</v>
      </c>
      <c r="I101" s="185">
        <f t="shared" si="19"/>
        <v>21120.575608826945</v>
      </c>
      <c r="J101" s="185">
        <f t="shared" si="19"/>
        <v>22071.001511224156</v>
      </c>
      <c r="K101" s="185">
        <f t="shared" si="19"/>
        <v>23064.196579229243</v>
      </c>
      <c r="L101" s="185">
        <f t="shared" si="19"/>
        <v>24102.085425294557</v>
      </c>
      <c r="M101" s="185">
        <f t="shared" si="19"/>
        <v>25186.67926943281</v>
      </c>
      <c r="N101" s="185">
        <f t="shared" si="19"/>
        <v>26320.079836557285</v>
      </c>
      <c r="O101" s="18"/>
    </row>
    <row r="102" spans="2:15" ht="9.75">
      <c r="B102" s="17"/>
      <c r="C102" s="188" t="s">
        <v>7</v>
      </c>
      <c r="D102" s="221" t="s">
        <v>6</v>
      </c>
      <c r="E102" s="186">
        <f>N18</f>
        <v>1.045</v>
      </c>
      <c r="F102" s="186">
        <f>N18</f>
        <v>1.045</v>
      </c>
      <c r="G102" s="186">
        <f>N18</f>
        <v>1.045</v>
      </c>
      <c r="H102" s="186">
        <f>N18</f>
        <v>1.045</v>
      </c>
      <c r="I102" s="186">
        <f>N18</f>
        <v>1.045</v>
      </c>
      <c r="J102" s="186">
        <f>N18</f>
        <v>1.045</v>
      </c>
      <c r="K102" s="186">
        <f>N18</f>
        <v>1.045</v>
      </c>
      <c r="L102" s="187">
        <f>N18</f>
        <v>1.045</v>
      </c>
      <c r="M102" s="187">
        <f>N18</f>
        <v>1.045</v>
      </c>
      <c r="N102" s="187">
        <f>N18</f>
        <v>1.045</v>
      </c>
      <c r="O102" s="18"/>
    </row>
    <row r="103" spans="1:15" ht="9.75">
      <c r="A103" s="1" t="s">
        <v>35</v>
      </c>
      <c r="B103" s="17"/>
      <c r="C103" s="188" t="s">
        <v>40</v>
      </c>
      <c r="D103" s="221"/>
      <c r="E103" s="186">
        <f>E86/E101</f>
        <v>0.8110307867580738</v>
      </c>
      <c r="F103" s="186">
        <f aca="true" t="shared" si="20" ref="F103:N103">F86/F101</f>
        <v>0.859344806545979</v>
      </c>
      <c r="G103" s="186">
        <f t="shared" si="20"/>
        <v>0.90557831830474</v>
      </c>
      <c r="H103" s="186">
        <f t="shared" si="20"/>
        <v>0.9498209132892002</v>
      </c>
      <c r="I103" s="186">
        <f t="shared" si="20"/>
        <v>0.9921583247575831</v>
      </c>
      <c r="J103" s="186">
        <f t="shared" si="20"/>
        <v>1.032672594105318</v>
      </c>
      <c r="K103" s="186">
        <f t="shared" si="20"/>
        <v>1.0714422298447774</v>
      </c>
      <c r="L103" s="186">
        <f t="shared" si="20"/>
        <v>1.1085423597389967</v>
      </c>
      <c r="M103" s="186">
        <f t="shared" si="20"/>
        <v>1.1440448763841828</v>
      </c>
      <c r="N103" s="186">
        <f t="shared" si="20"/>
        <v>1.178018576523117</v>
      </c>
      <c r="O103" s="18"/>
    </row>
    <row r="104" spans="2:15" ht="9.75">
      <c r="B104" s="17"/>
      <c r="C104" s="188" t="s">
        <v>100</v>
      </c>
      <c r="D104" s="221"/>
      <c r="E104" s="186">
        <f>E82/E101</f>
        <v>1.0967823153200138</v>
      </c>
      <c r="F104" s="186">
        <f aca="true" t="shared" si="21" ref="F104:N104">F82/F101</f>
        <v>1.142039999862293</v>
      </c>
      <c r="G104" s="186">
        <f t="shared" si="21"/>
        <v>1.185348788897967</v>
      </c>
      <c r="H104" s="186">
        <f t="shared" si="21"/>
        <v>1.2267926061569852</v>
      </c>
      <c r="I104" s="186">
        <f t="shared" si="21"/>
        <v>1.266451761428773</v>
      </c>
      <c r="J104" s="186">
        <f t="shared" si="21"/>
        <v>1.3044031061864647</v>
      </c>
      <c r="K104" s="186">
        <f t="shared" si="21"/>
        <v>1.3407201825096144</v>
      </c>
      <c r="L104" s="186">
        <f t="shared" si="21"/>
        <v>1.3754733655939684</v>
      </c>
      <c r="M104" s="186">
        <f t="shared" si="21"/>
        <v>1.4087300001244505</v>
      </c>
      <c r="N104" s="186">
        <f t="shared" si="21"/>
        <v>1.4405545307756298</v>
      </c>
      <c r="O104" s="18"/>
    </row>
    <row r="105" spans="2:15" ht="9.75">
      <c r="B105" s="17"/>
      <c r="C105" s="38" t="s">
        <v>39</v>
      </c>
      <c r="D105" s="221"/>
      <c r="E105" s="236">
        <f>E91/E101</f>
        <v>0.03649638540411332</v>
      </c>
      <c r="F105" s="236">
        <f aca="true" t="shared" si="22" ref="F105:N105">F91/F101</f>
        <v>0.041248550714206994</v>
      </c>
      <c r="G105" s="236">
        <f t="shared" si="22"/>
        <v>0.043467759278627525</v>
      </c>
      <c r="H105" s="236">
        <f t="shared" si="22"/>
        <v>0.04559140383788161</v>
      </c>
      <c r="I105" s="236">
        <f t="shared" si="22"/>
        <v>0.04762359958836399</v>
      </c>
      <c r="J105" s="236">
        <f t="shared" si="22"/>
        <v>0.049568284517055264</v>
      </c>
      <c r="K105" s="236">
        <f t="shared" si="22"/>
        <v>0.05142922703254931</v>
      </c>
      <c r="L105" s="236">
        <f t="shared" si="22"/>
        <v>0.05321003326747185</v>
      </c>
      <c r="M105" s="236">
        <f t="shared" si="22"/>
        <v>0.054914154066440776</v>
      </c>
      <c r="N105" s="236">
        <f t="shared" si="22"/>
        <v>0.05654489167310961</v>
      </c>
      <c r="O105" s="18"/>
    </row>
    <row r="106" spans="2:15" ht="9.75">
      <c r="B106" s="17"/>
      <c r="C106" s="240" t="s">
        <v>63</v>
      </c>
      <c r="D106" s="221"/>
      <c r="E106" s="237">
        <f>E93/E101</f>
        <v>0.04972854493939682</v>
      </c>
      <c r="F106" s="237">
        <f aca="true" t="shared" si="23" ref="F106:N106">F93/F101</f>
        <v>0.050489938928899546</v>
      </c>
      <c r="G106" s="237">
        <f t="shared" si="23"/>
        <v>0.05126299062541857</v>
      </c>
      <c r="H106" s="237">
        <f t="shared" si="23"/>
        <v>0.05204787852016182</v>
      </c>
      <c r="I106" s="237">
        <f t="shared" si="23"/>
        <v>0.05284478383721693</v>
      </c>
      <c r="J106" s="237">
        <f t="shared" si="23"/>
        <v>0.05365389057539441</v>
      </c>
      <c r="K106" s="237">
        <f t="shared" si="23"/>
        <v>0.05447538555071145</v>
      </c>
      <c r="L106" s="237">
        <f t="shared" si="23"/>
        <v>0.05530945843952618</v>
      </c>
      <c r="M106" s="237">
        <f t="shared" si="23"/>
        <v>0.05615630182233232</v>
      </c>
      <c r="N106" s="237">
        <f t="shared" si="23"/>
        <v>0.057016111228224496</v>
      </c>
      <c r="O106" s="18"/>
    </row>
    <row r="107" spans="2:15" ht="9.75">
      <c r="B107" s="17"/>
      <c r="C107" s="6" t="s">
        <v>64</v>
      </c>
      <c r="D107" s="221"/>
      <c r="E107" s="217">
        <f>E96/E101</f>
        <v>0.045038753042791924</v>
      </c>
      <c r="F107" s="217">
        <f aca="true" t="shared" si="24" ref="F107:N107">F96/F101</f>
        <v>0.04789623565210972</v>
      </c>
      <c r="G107" s="217">
        <f t="shared" si="24"/>
        <v>0.05093501117721486</v>
      </c>
      <c r="H107" s="217">
        <f t="shared" si="24"/>
        <v>0.05416658174281232</v>
      </c>
      <c r="I107" s="217">
        <f t="shared" si="24"/>
        <v>0.05760317922563381</v>
      </c>
      <c r="J107" s="217">
        <f t="shared" si="24"/>
        <v>0.061257811553537656</v>
      </c>
      <c r="K107" s="217">
        <f t="shared" si="24"/>
        <v>0.06514431194205396</v>
      </c>
      <c r="L107" s="217">
        <f t="shared" si="24"/>
        <v>0.06927739125474122</v>
      </c>
      <c r="M107" s="217">
        <f t="shared" si="24"/>
        <v>0.07367269368554441</v>
      </c>
      <c r="N107" s="217">
        <f t="shared" si="24"/>
        <v>0.07834685597391915</v>
      </c>
      <c r="O107" s="18"/>
    </row>
    <row r="108" spans="2:15" ht="9.75">
      <c r="B108" s="17"/>
      <c r="C108" s="6" t="s">
        <v>65</v>
      </c>
      <c r="D108" s="221"/>
      <c r="E108" s="217">
        <f>E98/E101</f>
        <v>0.030957115585662914</v>
      </c>
      <c r="F108" s="217">
        <f aca="true" t="shared" si="25" ref="F108:N108">F98/F101</f>
        <v>0.03193470870942069</v>
      </c>
      <c r="G108" s="217">
        <f t="shared" si="25"/>
        <v>0.03294317319498135</v>
      </c>
      <c r="H108" s="217">
        <f t="shared" si="25"/>
        <v>0.03398348392745445</v>
      </c>
      <c r="I108" s="217">
        <f t="shared" si="25"/>
        <v>0.035056646577795114</v>
      </c>
      <c r="J108" s="217">
        <f t="shared" si="25"/>
        <v>0.03616369857498865</v>
      </c>
      <c r="K108" s="217">
        <f t="shared" si="25"/>
        <v>0.03730571010893566</v>
      </c>
      <c r="L108" s="217">
        <f t="shared" si="25"/>
        <v>0.03848378516500732</v>
      </c>
      <c r="M108" s="217">
        <f t="shared" si="25"/>
        <v>0.03969906259127071</v>
      </c>
      <c r="N108" s="217">
        <f t="shared" si="25"/>
        <v>0.04095271719941611</v>
      </c>
      <c r="O108" s="18"/>
    </row>
    <row r="109" spans="2:15" ht="9.75">
      <c r="B109" s="17"/>
      <c r="C109" s="188" t="s">
        <v>66</v>
      </c>
      <c r="D109" s="168"/>
      <c r="E109" s="234">
        <f aca="true" t="shared" si="26" ref="E109:N109">SUM(E105:E108)</f>
        <v>0.16222079897196498</v>
      </c>
      <c r="F109" s="234">
        <f t="shared" si="26"/>
        <v>0.17156943400463695</v>
      </c>
      <c r="G109" s="234">
        <f t="shared" si="26"/>
        <v>0.1786089342762423</v>
      </c>
      <c r="H109" s="234">
        <f t="shared" si="26"/>
        <v>0.18578934802831018</v>
      </c>
      <c r="I109" s="234">
        <f t="shared" si="26"/>
        <v>0.19312820922900986</v>
      </c>
      <c r="J109" s="234">
        <f t="shared" si="26"/>
        <v>0.20064368522097598</v>
      </c>
      <c r="K109" s="234">
        <f t="shared" si="26"/>
        <v>0.20835463463425039</v>
      </c>
      <c r="L109" s="234">
        <f t="shared" si="26"/>
        <v>0.21628066812674657</v>
      </c>
      <c r="M109" s="234">
        <f t="shared" si="26"/>
        <v>0.2244422121655882</v>
      </c>
      <c r="N109" s="234">
        <f t="shared" si="26"/>
        <v>0.23286057607466937</v>
      </c>
      <c r="O109" s="18"/>
    </row>
    <row r="110" spans="2:15" ht="9.75">
      <c r="B110" s="17"/>
      <c r="C110" s="7"/>
      <c r="D110" s="16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8"/>
    </row>
    <row r="111" spans="2:15" ht="10.5" thickBot="1">
      <c r="B111" s="17"/>
      <c r="C111" s="7"/>
      <c r="D111" s="22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8"/>
    </row>
    <row r="112" spans="2:15" ht="10.5" thickBot="1">
      <c r="B112" s="17"/>
      <c r="C112" s="53" t="s">
        <v>22</v>
      </c>
      <c r="D112" s="54"/>
      <c r="E112" s="172">
        <v>2024</v>
      </c>
      <c r="F112" s="173">
        <v>2025</v>
      </c>
      <c r="G112" s="173">
        <v>2026</v>
      </c>
      <c r="H112" s="173">
        <v>2027</v>
      </c>
      <c r="I112" s="173">
        <v>2028</v>
      </c>
      <c r="J112" s="173">
        <v>2029</v>
      </c>
      <c r="K112" s="173">
        <v>2030</v>
      </c>
      <c r="L112" s="173">
        <v>2031</v>
      </c>
      <c r="M112" s="173">
        <v>2032</v>
      </c>
      <c r="N112" s="174">
        <v>2033</v>
      </c>
      <c r="O112" s="18"/>
    </row>
    <row r="113" spans="2:15" ht="9.75">
      <c r="B113" s="17"/>
      <c r="C113" s="7"/>
      <c r="D113" s="223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18"/>
    </row>
    <row r="114" spans="2:15" ht="9.75">
      <c r="B114" s="17"/>
      <c r="C114" s="51" t="s">
        <v>36</v>
      </c>
      <c r="D114" s="168" t="s">
        <v>35</v>
      </c>
      <c r="E114" s="179">
        <f>N82+E115</f>
        <v>40459.33240808069</v>
      </c>
      <c r="F114" s="179">
        <f aca="true" t="shared" si="27" ref="F114:N114">E114+F115</f>
        <v>43117.62655394432</v>
      </c>
      <c r="G114" s="179">
        <f t="shared" si="27"/>
        <v>45895.54393637181</v>
      </c>
      <c r="H114" s="179">
        <f t="shared" si="27"/>
        <v>48798.46760100854</v>
      </c>
      <c r="I114" s="179">
        <f t="shared" si="27"/>
        <v>51832.02283055392</v>
      </c>
      <c r="J114" s="179">
        <f t="shared" si="27"/>
        <v>55002.08804542884</v>
      </c>
      <c r="K114" s="179">
        <f t="shared" si="27"/>
        <v>58314.806194973135</v>
      </c>
      <c r="L114" s="179">
        <f t="shared" si="27"/>
        <v>61776.59666124692</v>
      </c>
      <c r="M114" s="179">
        <f t="shared" si="27"/>
        <v>65394.16769850303</v>
      </c>
      <c r="N114" s="179">
        <f t="shared" si="27"/>
        <v>69174.52943243567</v>
      </c>
      <c r="O114" s="18"/>
    </row>
    <row r="115" spans="2:15" ht="9.75">
      <c r="B115" s="17"/>
      <c r="C115" s="51" t="s">
        <v>33</v>
      </c>
      <c r="D115" s="168"/>
      <c r="E115" s="179">
        <f>N83*E116</f>
        <v>2543.822149151799</v>
      </c>
      <c r="F115" s="179">
        <f>E115*F116</f>
        <v>2658.2941458636296</v>
      </c>
      <c r="G115" s="179">
        <f aca="true" t="shared" si="28" ref="G115:N115">F115*G116</f>
        <v>2777.9173824274926</v>
      </c>
      <c r="H115" s="179">
        <f t="shared" si="28"/>
        <v>2902.9236646367294</v>
      </c>
      <c r="I115" s="179">
        <f t="shared" si="28"/>
        <v>3033.555229545382</v>
      </c>
      <c r="J115" s="179">
        <f t="shared" si="28"/>
        <v>3170.065214874924</v>
      </c>
      <c r="K115" s="179">
        <f t="shared" si="28"/>
        <v>3312.7181495442956</v>
      </c>
      <c r="L115" s="179">
        <f t="shared" si="28"/>
        <v>3461.7904662737888</v>
      </c>
      <c r="M115" s="179">
        <f t="shared" si="28"/>
        <v>3617.571037256109</v>
      </c>
      <c r="N115" s="179">
        <f t="shared" si="28"/>
        <v>3780.3617339326333</v>
      </c>
      <c r="O115" s="18"/>
    </row>
    <row r="116" spans="2:15" ht="9.75">
      <c r="B116" s="17"/>
      <c r="C116" s="51" t="s">
        <v>23</v>
      </c>
      <c r="D116" s="168"/>
      <c r="E116" s="196">
        <f>N16</f>
        <v>1.045</v>
      </c>
      <c r="F116" s="196">
        <f>N16</f>
        <v>1.045</v>
      </c>
      <c r="G116" s="196">
        <f>N16</f>
        <v>1.045</v>
      </c>
      <c r="H116" s="196">
        <f>N16</f>
        <v>1.045</v>
      </c>
      <c r="I116" s="196">
        <f>N16</f>
        <v>1.045</v>
      </c>
      <c r="J116" s="212">
        <f>N16</f>
        <v>1.045</v>
      </c>
      <c r="K116" s="196">
        <f>N16</f>
        <v>1.045</v>
      </c>
      <c r="L116" s="209">
        <f>N16</f>
        <v>1.045</v>
      </c>
      <c r="M116" s="196">
        <f>N16</f>
        <v>1.045</v>
      </c>
      <c r="N116" s="203">
        <f>N16</f>
        <v>1.045</v>
      </c>
      <c r="O116" s="18"/>
    </row>
    <row r="117" spans="2:15" ht="9.75">
      <c r="B117" s="17"/>
      <c r="C117" s="26"/>
      <c r="D117" s="168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8"/>
    </row>
    <row r="118" spans="2:15" ht="9.75">
      <c r="B118" s="17"/>
      <c r="C118" s="180" t="s">
        <v>34</v>
      </c>
      <c r="D118" s="221"/>
      <c r="E118" s="181">
        <f>N86+E119</f>
        <v>33294.982917272624</v>
      </c>
      <c r="F118" s="181">
        <f aca="true" t="shared" si="29" ref="F118:N118">E118+F119</f>
        <v>35687.44764854989</v>
      </c>
      <c r="G118" s="181">
        <f t="shared" si="29"/>
        <v>38187.57329273463</v>
      </c>
      <c r="H118" s="181">
        <f t="shared" si="29"/>
        <v>40800.20459090769</v>
      </c>
      <c r="I118" s="181">
        <f t="shared" si="29"/>
        <v>43530.404297498535</v>
      </c>
      <c r="J118" s="181">
        <f t="shared" si="29"/>
        <v>46383.462990885964</v>
      </c>
      <c r="K118" s="181">
        <f t="shared" si="29"/>
        <v>49364.90932547583</v>
      </c>
      <c r="L118" s="181">
        <f t="shared" si="29"/>
        <v>52480.520745122245</v>
      </c>
      <c r="M118" s="181">
        <f t="shared" si="29"/>
        <v>55736.33467865274</v>
      </c>
      <c r="N118" s="181">
        <f t="shared" si="29"/>
        <v>59138.66023919211</v>
      </c>
      <c r="O118" s="18"/>
    </row>
    <row r="119" spans="2:15" ht="9.75">
      <c r="B119" s="17"/>
      <c r="C119" s="180" t="s">
        <v>33</v>
      </c>
      <c r="D119" s="221"/>
      <c r="E119" s="181">
        <f aca="true" t="shared" si="30" ref="E119:N119">E115*E120</f>
        <v>2289.439934236619</v>
      </c>
      <c r="F119" s="181">
        <f t="shared" si="30"/>
        <v>2392.4647312772668</v>
      </c>
      <c r="G119" s="181">
        <f t="shared" si="30"/>
        <v>2500.1256441847436</v>
      </c>
      <c r="H119" s="181">
        <f t="shared" si="30"/>
        <v>2612.6312981730566</v>
      </c>
      <c r="I119" s="181">
        <f t="shared" si="30"/>
        <v>2730.199706590844</v>
      </c>
      <c r="J119" s="181">
        <f t="shared" si="30"/>
        <v>2853.058693387432</v>
      </c>
      <c r="K119" s="181">
        <f t="shared" si="30"/>
        <v>2981.446334589866</v>
      </c>
      <c r="L119" s="181">
        <f t="shared" si="30"/>
        <v>3115.61141964641</v>
      </c>
      <c r="M119" s="181">
        <f t="shared" si="30"/>
        <v>3255.813933530498</v>
      </c>
      <c r="N119" s="181">
        <f t="shared" si="30"/>
        <v>3402.32556053937</v>
      </c>
      <c r="O119" s="18"/>
    </row>
    <row r="120" spans="2:15" ht="9.75">
      <c r="B120" s="17"/>
      <c r="C120" s="180" t="s">
        <v>42</v>
      </c>
      <c r="D120" s="221"/>
      <c r="E120" s="183">
        <f>N17</f>
        <v>0.9</v>
      </c>
      <c r="F120" s="183">
        <f>N17</f>
        <v>0.9</v>
      </c>
      <c r="G120" s="183">
        <f>N17</f>
        <v>0.9</v>
      </c>
      <c r="H120" s="183">
        <f>N17</f>
        <v>0.9</v>
      </c>
      <c r="I120" s="183">
        <f>N17</f>
        <v>0.9</v>
      </c>
      <c r="J120" s="183">
        <f>N17</f>
        <v>0.9</v>
      </c>
      <c r="K120" s="183">
        <f>N17</f>
        <v>0.9</v>
      </c>
      <c r="L120" s="183">
        <f>N17</f>
        <v>0.9</v>
      </c>
      <c r="M120" s="183">
        <f>N17</f>
        <v>0.9</v>
      </c>
      <c r="N120" s="183">
        <f>N17</f>
        <v>0.9</v>
      </c>
      <c r="O120" s="18"/>
    </row>
    <row r="121" spans="2:15" ht="9.75">
      <c r="B121" s="17"/>
      <c r="C121" s="26"/>
      <c r="D121" s="22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8"/>
    </row>
    <row r="122" spans="2:15" ht="9.75">
      <c r="B122" s="17"/>
      <c r="C122" s="38" t="s">
        <v>31</v>
      </c>
      <c r="D122" s="221"/>
      <c r="E122" s="184">
        <f>H15</f>
        <v>0.048</v>
      </c>
      <c r="F122" s="184">
        <f>H15</f>
        <v>0.048</v>
      </c>
      <c r="G122" s="184">
        <f>H15</f>
        <v>0.048</v>
      </c>
      <c r="H122" s="184">
        <f>H15</f>
        <v>0.048</v>
      </c>
      <c r="I122" s="184">
        <f>H15</f>
        <v>0.048</v>
      </c>
      <c r="J122" s="184">
        <f>H15</f>
        <v>0.048</v>
      </c>
      <c r="K122" s="184">
        <f>H15</f>
        <v>0.048</v>
      </c>
      <c r="L122" s="184">
        <f>H15</f>
        <v>0.048</v>
      </c>
      <c r="M122" s="184">
        <f>H15</f>
        <v>0.048</v>
      </c>
      <c r="N122" s="184">
        <f>H15</f>
        <v>0.048</v>
      </c>
      <c r="O122" s="18"/>
    </row>
    <row r="123" spans="2:15" ht="9.75">
      <c r="B123" s="17"/>
      <c r="C123" s="38" t="s">
        <v>38</v>
      </c>
      <c r="D123" s="222" t="s">
        <v>6</v>
      </c>
      <c r="E123" s="182">
        <f aca="true" t="shared" si="31" ref="E123:N123">E118*E122</f>
        <v>1598.159180029086</v>
      </c>
      <c r="F123" s="182">
        <f t="shared" si="31"/>
        <v>1712.9974871303948</v>
      </c>
      <c r="G123" s="182">
        <f t="shared" si="31"/>
        <v>1833.0035180512623</v>
      </c>
      <c r="H123" s="182">
        <f t="shared" si="31"/>
        <v>1958.4098203635692</v>
      </c>
      <c r="I123" s="182">
        <f t="shared" si="31"/>
        <v>2089.4594062799297</v>
      </c>
      <c r="J123" s="182">
        <f t="shared" si="31"/>
        <v>2226.4062235625265</v>
      </c>
      <c r="K123" s="182">
        <f t="shared" si="31"/>
        <v>2369.51564762284</v>
      </c>
      <c r="L123" s="182">
        <f t="shared" si="31"/>
        <v>2519.064995765868</v>
      </c>
      <c r="M123" s="182">
        <f t="shared" si="31"/>
        <v>2675.3440645753317</v>
      </c>
      <c r="N123" s="182">
        <f t="shared" si="31"/>
        <v>2838.6556914812213</v>
      </c>
      <c r="O123" s="18"/>
    </row>
    <row r="124" spans="2:15" ht="9.75">
      <c r="B124" s="17"/>
      <c r="C124" s="7"/>
      <c r="D124" s="16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8"/>
    </row>
    <row r="125" spans="2:15" ht="9.75">
      <c r="B125" s="17"/>
      <c r="C125" s="240" t="s">
        <v>62</v>
      </c>
      <c r="D125" s="168"/>
      <c r="E125" s="238">
        <f>N93*E126</f>
        <v>1592.2093840662096</v>
      </c>
      <c r="F125" s="238">
        <f aca="true" t="shared" si="32" ref="F125:N125">E125*F126</f>
        <v>1689.3341564942484</v>
      </c>
      <c r="G125" s="238">
        <f t="shared" si="32"/>
        <v>1792.3835400403975</v>
      </c>
      <c r="H125" s="238">
        <f t="shared" si="32"/>
        <v>1901.7189359828617</v>
      </c>
      <c r="I125" s="238">
        <f t="shared" si="32"/>
        <v>2017.7237910778163</v>
      </c>
      <c r="J125" s="238">
        <f t="shared" si="32"/>
        <v>2140.804942333563</v>
      </c>
      <c r="K125" s="238">
        <f t="shared" si="32"/>
        <v>2271.39404381591</v>
      </c>
      <c r="L125" s="238">
        <f t="shared" si="32"/>
        <v>2409.9490804886805</v>
      </c>
      <c r="M125" s="238">
        <f t="shared" si="32"/>
        <v>2556.9559743984896</v>
      </c>
      <c r="N125" s="238">
        <f t="shared" si="32"/>
        <v>2712.9302888367974</v>
      </c>
      <c r="O125" s="18"/>
    </row>
    <row r="126" spans="2:15" ht="9.75">
      <c r="B126" s="17"/>
      <c r="C126" s="240" t="s">
        <v>61</v>
      </c>
      <c r="D126" s="168"/>
      <c r="E126" s="239">
        <f>N19</f>
        <v>1.061</v>
      </c>
      <c r="F126" s="239">
        <f>N19</f>
        <v>1.061</v>
      </c>
      <c r="G126" s="239">
        <f>N19</f>
        <v>1.061</v>
      </c>
      <c r="H126" s="237">
        <f>N19</f>
        <v>1.061</v>
      </c>
      <c r="I126" s="237">
        <f>N19</f>
        <v>1.061</v>
      </c>
      <c r="J126" s="237">
        <f>N19</f>
        <v>1.061</v>
      </c>
      <c r="K126" s="237">
        <f>N19</f>
        <v>1.061</v>
      </c>
      <c r="L126" s="237">
        <f>N19</f>
        <v>1.061</v>
      </c>
      <c r="M126" s="237">
        <f>N19</f>
        <v>1.061</v>
      </c>
      <c r="N126" s="237">
        <f>N19</f>
        <v>1.061</v>
      </c>
      <c r="O126" s="18"/>
    </row>
    <row r="127" spans="2:15" ht="9.75">
      <c r="B127" s="17"/>
      <c r="C127" s="7"/>
      <c r="D127" s="16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8"/>
    </row>
    <row r="128" spans="2:15" ht="9.75">
      <c r="B128" s="17"/>
      <c r="C128" s="5" t="s">
        <v>46</v>
      </c>
      <c r="D128" s="221" t="s">
        <v>6</v>
      </c>
      <c r="E128" s="136">
        <f>N96*E129</f>
        <v>2291.6067337916857</v>
      </c>
      <c r="F128" s="136">
        <f aca="true" t="shared" si="33" ref="F128:N128">E128*F129</f>
        <v>2546.6625632627</v>
      </c>
      <c r="G128" s="136">
        <f t="shared" si="33"/>
        <v>2830.1061065538383</v>
      </c>
      <c r="H128" s="136">
        <f t="shared" si="33"/>
        <v>3145.0969162132806</v>
      </c>
      <c r="I128" s="136">
        <f t="shared" si="33"/>
        <v>3495.1462029878185</v>
      </c>
      <c r="J128" s="136">
        <f t="shared" si="33"/>
        <v>3884.1559753803626</v>
      </c>
      <c r="K128" s="136">
        <f t="shared" si="33"/>
        <v>4316.462535440197</v>
      </c>
      <c r="L128" s="136">
        <f t="shared" si="33"/>
        <v>4796.88481563469</v>
      </c>
      <c r="M128" s="136">
        <f t="shared" si="33"/>
        <v>5330.778095614831</v>
      </c>
      <c r="N128" s="136">
        <f t="shared" si="33"/>
        <v>5924.093697656761</v>
      </c>
      <c r="O128" s="18"/>
    </row>
    <row r="129" spans="2:15" ht="9.75">
      <c r="B129" s="17"/>
      <c r="C129" s="5" t="s">
        <v>61</v>
      </c>
      <c r="D129" s="221"/>
      <c r="E129" s="39">
        <f>H18</f>
        <v>1.1113</v>
      </c>
      <c r="F129" s="39">
        <f>H18</f>
        <v>1.1113</v>
      </c>
      <c r="G129" s="39">
        <f>H18</f>
        <v>1.1113</v>
      </c>
      <c r="H129" s="39">
        <f>H18</f>
        <v>1.1113</v>
      </c>
      <c r="I129" s="39">
        <f>H18</f>
        <v>1.1113</v>
      </c>
      <c r="J129" s="39">
        <f>H18</f>
        <v>1.1113</v>
      </c>
      <c r="K129" s="39">
        <f>H18</f>
        <v>1.1113</v>
      </c>
      <c r="L129" s="39">
        <f>H18</f>
        <v>1.1113</v>
      </c>
      <c r="M129" s="39">
        <f>H18</f>
        <v>1.1113</v>
      </c>
      <c r="N129" s="39">
        <f>H18</f>
        <v>1.1113</v>
      </c>
      <c r="O129" s="18"/>
    </row>
    <row r="130" spans="2:15" ht="9.75">
      <c r="B130" s="17"/>
      <c r="C130" s="5" t="s">
        <v>54</v>
      </c>
      <c r="D130" s="221"/>
      <c r="E130" s="215">
        <f>N98*E131</f>
        <v>1161.9533315371664</v>
      </c>
      <c r="F130" s="215">
        <f aca="true" t="shared" si="34" ref="F130:N130">E130*F131</f>
        <v>1252.5856913970654</v>
      </c>
      <c r="G130" s="215">
        <f t="shared" si="34"/>
        <v>1350.2873753260365</v>
      </c>
      <c r="H130" s="215">
        <f t="shared" si="34"/>
        <v>1455.6097906014675</v>
      </c>
      <c r="I130" s="215">
        <f t="shared" si="34"/>
        <v>1569.147354268382</v>
      </c>
      <c r="J130" s="215">
        <f t="shared" si="34"/>
        <v>1691.540847901316</v>
      </c>
      <c r="K130" s="215">
        <f t="shared" si="34"/>
        <v>1823.4810340376189</v>
      </c>
      <c r="L130" s="215">
        <f t="shared" si="34"/>
        <v>1965.7125546925533</v>
      </c>
      <c r="M130" s="215">
        <f t="shared" si="34"/>
        <v>2119.0381339585724</v>
      </c>
      <c r="N130" s="215">
        <f t="shared" si="34"/>
        <v>2284.3231084073414</v>
      </c>
      <c r="O130" s="18"/>
    </row>
    <row r="131" spans="2:15" ht="9.75">
      <c r="B131" s="17"/>
      <c r="C131" s="5" t="s">
        <v>61</v>
      </c>
      <c r="D131" s="221"/>
      <c r="E131" s="39">
        <f>H19</f>
        <v>1.078</v>
      </c>
      <c r="F131" s="39">
        <f>H19</f>
        <v>1.078</v>
      </c>
      <c r="G131" s="39">
        <f>H19</f>
        <v>1.078</v>
      </c>
      <c r="H131" s="39">
        <f>H19</f>
        <v>1.078</v>
      </c>
      <c r="I131" s="241">
        <f>H19</f>
        <v>1.078</v>
      </c>
      <c r="J131" s="39">
        <f>H19</f>
        <v>1.078</v>
      </c>
      <c r="K131" s="39">
        <f>H19</f>
        <v>1.078</v>
      </c>
      <c r="L131" s="39">
        <f>H19</f>
        <v>1.078</v>
      </c>
      <c r="M131" s="39">
        <f>H19</f>
        <v>1.078</v>
      </c>
      <c r="N131" s="39">
        <f>H19</f>
        <v>1.078</v>
      </c>
      <c r="O131" s="18"/>
    </row>
    <row r="132" spans="2:15" ht="9.75">
      <c r="B132" s="17"/>
      <c r="C132" s="7"/>
      <c r="D132" s="16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8"/>
    </row>
    <row r="133" spans="2:15" ht="9.75">
      <c r="B133" s="17"/>
      <c r="C133" s="188" t="s">
        <v>0</v>
      </c>
      <c r="D133" s="221" t="s">
        <v>6</v>
      </c>
      <c r="E133" s="185">
        <f>N101*E134</f>
        <v>27504.48342920236</v>
      </c>
      <c r="F133" s="185">
        <f aca="true" t="shared" si="35" ref="F133:N133">E133*F134</f>
        <v>28742.185183516463</v>
      </c>
      <c r="G133" s="185">
        <f t="shared" si="35"/>
        <v>30035.583516774703</v>
      </c>
      <c r="H133" s="185">
        <f t="shared" si="35"/>
        <v>31387.184775029564</v>
      </c>
      <c r="I133" s="185">
        <f t="shared" si="35"/>
        <v>32799.608089905894</v>
      </c>
      <c r="J133" s="185">
        <f t="shared" si="35"/>
        <v>34275.590453951656</v>
      </c>
      <c r="K133" s="185">
        <f t="shared" si="35"/>
        <v>35817.99202437948</v>
      </c>
      <c r="L133" s="185">
        <f t="shared" si="35"/>
        <v>37429.80166547655</v>
      </c>
      <c r="M133" s="185">
        <f t="shared" si="35"/>
        <v>39114.142740423</v>
      </c>
      <c r="N133" s="185">
        <f t="shared" si="35"/>
        <v>40874.27916374203</v>
      </c>
      <c r="O133" s="18"/>
    </row>
    <row r="134" spans="2:15" ht="9.75">
      <c r="B134" s="17"/>
      <c r="C134" s="188" t="s">
        <v>7</v>
      </c>
      <c r="D134" s="221" t="s">
        <v>6</v>
      </c>
      <c r="E134" s="186">
        <f>N71</f>
        <v>1.045</v>
      </c>
      <c r="F134" s="186">
        <f>N71</f>
        <v>1.045</v>
      </c>
      <c r="G134" s="186">
        <f>N71</f>
        <v>1.045</v>
      </c>
      <c r="H134" s="186">
        <f>N71</f>
        <v>1.045</v>
      </c>
      <c r="I134" s="186">
        <f>N71</f>
        <v>1.045</v>
      </c>
      <c r="J134" s="186">
        <f>N71</f>
        <v>1.045</v>
      </c>
      <c r="K134" s="186">
        <f>N71</f>
        <v>1.045</v>
      </c>
      <c r="L134" s="187">
        <f>N71</f>
        <v>1.045</v>
      </c>
      <c r="M134" s="187">
        <f>N71</f>
        <v>1.045</v>
      </c>
      <c r="N134" s="187">
        <f>N71</f>
        <v>1.045</v>
      </c>
      <c r="O134" s="18"/>
    </row>
    <row r="135" spans="2:15" ht="9.75">
      <c r="B135" s="17"/>
      <c r="C135" s="188" t="s">
        <v>40</v>
      </c>
      <c r="D135" s="221"/>
      <c r="E135" s="186">
        <f>E118/E133</f>
        <v>1.2105292943594175</v>
      </c>
      <c r="F135" s="186">
        <f aca="true" t="shared" si="36" ref="F135:N135">F118/F133</f>
        <v>1.2416400291309968</v>
      </c>
      <c r="G135" s="186">
        <f t="shared" si="36"/>
        <v>1.2714110671899246</v>
      </c>
      <c r="H135" s="186">
        <f t="shared" si="36"/>
        <v>1.299900098825262</v>
      </c>
      <c r="I135" s="186">
        <f t="shared" si="36"/>
        <v>1.32716233005525</v>
      </c>
      <c r="J135" s="186">
        <f t="shared" si="36"/>
        <v>1.3532505896054778</v>
      </c>
      <c r="K135" s="186">
        <f t="shared" si="36"/>
        <v>1.378215431280337</v>
      </c>
      <c r="L135" s="186">
        <f t="shared" si="36"/>
        <v>1.4021052319261353</v>
      </c>
      <c r="M135" s="186">
        <f t="shared" si="36"/>
        <v>1.4249662851757028</v>
      </c>
      <c r="N135" s="186">
        <f t="shared" si="36"/>
        <v>1.4468428911561502</v>
      </c>
      <c r="O135" s="18"/>
    </row>
    <row r="136" spans="2:15" ht="9.75">
      <c r="B136" s="17"/>
      <c r="C136" s="188" t="s">
        <v>100</v>
      </c>
      <c r="D136" s="221"/>
      <c r="E136" s="186">
        <f>E114/E133</f>
        <v>1.4710086270925478</v>
      </c>
      <c r="F136" s="186">
        <f aca="true" t="shared" si="37" ref="F136:N136">F114/F133</f>
        <v>1.5001513029939044</v>
      </c>
      <c r="G136" s="186">
        <f t="shared" si="37"/>
        <v>1.5280390311291743</v>
      </c>
      <c r="H136" s="186">
        <f t="shared" si="37"/>
        <v>1.5547258523112504</v>
      </c>
      <c r="I136" s="186">
        <f t="shared" si="37"/>
        <v>1.5802634802366822</v>
      </c>
      <c r="J136" s="186">
        <f t="shared" si="37"/>
        <v>1.6047014016964254</v>
      </c>
      <c r="K136" s="186">
        <f t="shared" si="37"/>
        <v>1.6280869724712994</v>
      </c>
      <c r="L136" s="186">
        <f t="shared" si="37"/>
        <v>1.6504655090979732</v>
      </c>
      <c r="M136" s="186">
        <f t="shared" si="37"/>
        <v>1.6718803766833068</v>
      </c>
      <c r="N136" s="186">
        <f t="shared" si="37"/>
        <v>1.6923730729372146</v>
      </c>
      <c r="O136" s="18"/>
    </row>
    <row r="137" spans="2:15" ht="9.75">
      <c r="B137" s="17"/>
      <c r="C137" s="38" t="s">
        <v>39</v>
      </c>
      <c r="D137" s="221"/>
      <c r="E137" s="236">
        <f>E123/E133</f>
        <v>0.058105406129252045</v>
      </c>
      <c r="F137" s="236">
        <f aca="true" t="shared" si="38" ref="F137:N137">F123/F133</f>
        <v>0.059598721398287854</v>
      </c>
      <c r="G137" s="236">
        <f t="shared" si="38"/>
        <v>0.06102773122511638</v>
      </c>
      <c r="H137" s="236">
        <f t="shared" si="38"/>
        <v>0.062395204743612584</v>
      </c>
      <c r="I137" s="236">
        <f t="shared" si="38"/>
        <v>0.063703791842652</v>
      </c>
      <c r="J137" s="236">
        <f t="shared" si="38"/>
        <v>0.06495602830106294</v>
      </c>
      <c r="K137" s="236">
        <f t="shared" si="38"/>
        <v>0.06615434070145618</v>
      </c>
      <c r="L137" s="236">
        <f t="shared" si="38"/>
        <v>0.06730105113245449</v>
      </c>
      <c r="M137" s="236">
        <f t="shared" si="38"/>
        <v>0.06839838168843373</v>
      </c>
      <c r="N137" s="236">
        <f t="shared" si="38"/>
        <v>0.06944845877549521</v>
      </c>
      <c r="O137" s="18"/>
    </row>
    <row r="138" spans="2:15" ht="9.75">
      <c r="B138" s="17"/>
      <c r="C138" s="240" t="s">
        <v>63</v>
      </c>
      <c r="D138" s="221"/>
      <c r="E138" s="237">
        <f>E125/E133</f>
        <v>0.0578890851800442</v>
      </c>
      <c r="F138" s="237">
        <f aca="true" t="shared" si="39" ref="F138:N138">F125/F133</f>
        <v>0.05877542524021713</v>
      </c>
      <c r="G138" s="237">
        <f t="shared" si="39"/>
        <v>0.05967533605729223</v>
      </c>
      <c r="H138" s="237">
        <f t="shared" si="39"/>
        <v>0.06058902541319335</v>
      </c>
      <c r="I138" s="237">
        <f t="shared" si="39"/>
        <v>0.0615167042711944</v>
      </c>
      <c r="J138" s="237">
        <f t="shared" si="39"/>
        <v>0.06245858682462895</v>
      </c>
      <c r="K138" s="237">
        <f t="shared" si="39"/>
        <v>0.06341489054634576</v>
      </c>
      <c r="L138" s="237">
        <f t="shared" si="39"/>
        <v>0.0643858362389214</v>
      </c>
      <c r="M138" s="237">
        <f t="shared" si="39"/>
        <v>0.0653716480856417</v>
      </c>
      <c r="N138" s="237">
        <f t="shared" si="39"/>
        <v>0.06637255370226398</v>
      </c>
      <c r="O138" s="18"/>
    </row>
    <row r="139" spans="2:15" ht="9.75">
      <c r="B139" s="17"/>
      <c r="C139" s="6" t="s">
        <v>64</v>
      </c>
      <c r="D139" s="221"/>
      <c r="E139" s="217">
        <f>E128/E133</f>
        <v>0.08331757037685776</v>
      </c>
      <c r="F139" s="217">
        <f aca="true" t="shared" si="40" ref="F139:N139">F128/F133</f>
        <v>0.08860365163617419</v>
      </c>
      <c r="G139" s="217">
        <f t="shared" si="40"/>
        <v>0.09422510819452667</v>
      </c>
      <c r="H139" s="217">
        <f t="shared" si="40"/>
        <v>0.10020321792973923</v>
      </c>
      <c r="I139" s="217">
        <f t="shared" si="40"/>
        <v>0.10656060869408536</v>
      </c>
      <c r="J139" s="217">
        <f t="shared" si="40"/>
        <v>0.11332134396338475</v>
      </c>
      <c r="K139" s="217">
        <f t="shared" si="40"/>
        <v>0.12051101392010477</v>
      </c>
      <c r="L139" s="217">
        <f t="shared" si="40"/>
        <v>0.1281568323152272</v>
      </c>
      <c r="M139" s="217">
        <f t="shared" si="40"/>
        <v>0.13628773947551384</v>
      </c>
      <c r="N139" s="217">
        <f t="shared" si="40"/>
        <v>0.1449345118460656</v>
      </c>
      <c r="O139" s="18"/>
    </row>
    <row r="140" spans="2:15" ht="9.75">
      <c r="B140" s="17"/>
      <c r="C140" s="6" t="s">
        <v>65</v>
      </c>
      <c r="D140" s="221"/>
      <c r="E140" s="217">
        <f>E130/E133</f>
        <v>0.04224596090045031</v>
      </c>
      <c r="F140" s="217">
        <f aca="true" t="shared" si="41" ref="F140:N140">F130/F133</f>
        <v>0.04358004387625401</v>
      </c>
      <c r="G140" s="217">
        <f t="shared" si="41"/>
        <v>0.04495625578813572</v>
      </c>
      <c r="H140" s="217">
        <f t="shared" si="41"/>
        <v>0.046375927023550534</v>
      </c>
      <c r="I140" s="217">
        <f t="shared" si="41"/>
        <v>0.04784042998218898</v>
      </c>
      <c r="J140" s="217">
        <f t="shared" si="41"/>
        <v>0.04935118040267917</v>
      </c>
      <c r="K140" s="217">
        <f t="shared" si="41"/>
        <v>0.050909638731184835</v>
      </c>
      <c r="L140" s="217">
        <f t="shared" si="41"/>
        <v>0.052517311533222255</v>
      </c>
      <c r="M140" s="217">
        <f t="shared" si="41"/>
        <v>0.05417575295006085</v>
      </c>
      <c r="N140" s="217">
        <f t="shared" si="41"/>
        <v>0.055886566201115415</v>
      </c>
      <c r="O140" s="18"/>
    </row>
    <row r="141" spans="2:15" ht="9.75">
      <c r="B141" s="17"/>
      <c r="C141" s="188" t="s">
        <v>66</v>
      </c>
      <c r="D141" s="168"/>
      <c r="E141" s="234">
        <f aca="true" t="shared" si="42" ref="E141:N141">SUM(E137:E140)</f>
        <v>0.2415580225866043</v>
      </c>
      <c r="F141" s="234">
        <f t="shared" si="42"/>
        <v>0.2505578421509332</v>
      </c>
      <c r="G141" s="234">
        <f t="shared" si="42"/>
        <v>0.259884431265071</v>
      </c>
      <c r="H141" s="234">
        <f t="shared" si="42"/>
        <v>0.2695633751100957</v>
      </c>
      <c r="I141" s="234">
        <f t="shared" si="42"/>
        <v>0.2796215347901207</v>
      </c>
      <c r="J141" s="234">
        <f t="shared" si="42"/>
        <v>0.2900871394917558</v>
      </c>
      <c r="K141" s="234">
        <f t="shared" si="42"/>
        <v>0.30098988389909154</v>
      </c>
      <c r="L141" s="234">
        <f t="shared" si="42"/>
        <v>0.3123610312198254</v>
      </c>
      <c r="M141" s="234">
        <f t="shared" si="42"/>
        <v>0.32423352219965007</v>
      </c>
      <c r="N141" s="234">
        <f t="shared" si="42"/>
        <v>0.3366420905249402</v>
      </c>
      <c r="O141" s="18"/>
    </row>
    <row r="142" spans="2:15" ht="10.5" thickBot="1">
      <c r="B142" s="19"/>
      <c r="C142" s="20"/>
      <c r="D142" s="224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2"/>
    </row>
  </sheetData>
  <sheetProtection/>
  <hyperlinks>
    <hyperlink ref="D70" r:id="rId1" display="Ref"/>
    <hyperlink ref="D71" r:id="rId2" display="Ref"/>
    <hyperlink ref="D51" r:id="rId3" display="Ref"/>
    <hyperlink ref="D60" r:id="rId4" display="Ref"/>
    <hyperlink ref="D91" r:id="rId5" display="Ref"/>
    <hyperlink ref="D123" r:id="rId6" display="Ref"/>
    <hyperlink ref="D65" r:id="rId7" display="Ref"/>
    <hyperlink ref="D96" r:id="rId8" display="Ref"/>
    <hyperlink ref="D101" r:id="rId9" display="Ref"/>
    <hyperlink ref="D102" r:id="rId10" display="Ref"/>
    <hyperlink ref="D128" r:id="rId11" display="Ref"/>
    <hyperlink ref="D133" r:id="rId12" display="Ref"/>
    <hyperlink ref="D134" r:id="rId13" display="Ref"/>
  </hyperlinks>
  <printOptions/>
  <pageMargins left="0.7" right="0.7" top="0.75" bottom="0.75" header="0.3" footer="0.3"/>
  <pageSetup orientation="portrait" r:id="rId14"/>
  <ignoredErrors>
    <ignoredError sqref="E97:N97 E129:F129 G129:N1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Y144"/>
  <sheetViews>
    <sheetView showGridLines="0" zoomScalePageLayoutView="0" workbookViewId="0" topLeftCell="A1">
      <selection activeCell="M45" sqref="E45:M45"/>
    </sheetView>
  </sheetViews>
  <sheetFormatPr defaultColWidth="7.28125" defaultRowHeight="15"/>
  <cols>
    <col min="1" max="1" width="28.00390625" style="1" customWidth="1"/>
    <col min="2" max="2" width="2.140625" style="1" customWidth="1"/>
    <col min="3" max="3" width="18.8515625" style="1" customWidth="1"/>
    <col min="4" max="4" width="3.57421875" style="219" customWidth="1"/>
    <col min="5" max="6" width="7.421875" style="1" bestFit="1" customWidth="1"/>
    <col min="7" max="7" width="7.57421875" style="1" bestFit="1" customWidth="1"/>
    <col min="8" max="8" width="8.28125" style="1" bestFit="1" customWidth="1"/>
    <col min="9" max="9" width="9.28125" style="1" customWidth="1"/>
    <col min="10" max="13" width="7.8515625" style="1" bestFit="1" customWidth="1"/>
    <col min="14" max="14" width="8.28125" style="1" bestFit="1" customWidth="1"/>
    <col min="15" max="15" width="2.421875" style="1" customWidth="1"/>
    <col min="16" max="16" width="26.28125" style="1" customWidth="1"/>
    <col min="17" max="17" width="7.28125" style="1" customWidth="1"/>
    <col min="18" max="18" width="47.8515625" style="1" customWidth="1"/>
    <col min="19" max="16384" width="7.28125" style="1" customWidth="1"/>
  </cols>
  <sheetData>
    <row r="1" ht="10.5" thickBot="1"/>
    <row r="2" spans="2:16" ht="9.75">
      <c r="B2" s="13"/>
      <c r="C2" s="14"/>
      <c r="D2" s="220"/>
      <c r="E2" s="213"/>
      <c r="F2" s="213"/>
      <c r="G2" s="213"/>
      <c r="H2" s="213"/>
      <c r="I2" s="14"/>
      <c r="J2" s="14"/>
      <c r="K2" s="14"/>
      <c r="L2" s="15"/>
      <c r="M2" s="15"/>
      <c r="N2" s="15"/>
      <c r="O2" s="16"/>
      <c r="P2" s="374"/>
    </row>
    <row r="3" spans="2:16" ht="12.75">
      <c r="B3" s="17"/>
      <c r="C3" s="251" t="s">
        <v>76</v>
      </c>
      <c r="D3" s="245"/>
      <c r="E3" s="246"/>
      <c r="F3" s="246"/>
      <c r="G3" s="246"/>
      <c r="H3" s="250" t="s">
        <v>93</v>
      </c>
      <c r="I3" s="246"/>
      <c r="J3" s="246"/>
      <c r="K3" s="246"/>
      <c r="L3" s="246"/>
      <c r="M3" s="246"/>
      <c r="N3" s="46"/>
      <c r="O3" s="18"/>
      <c r="P3" s="374"/>
    </row>
    <row r="4" spans="2:16" ht="9.75">
      <c r="B4" s="17"/>
      <c r="C4" s="7"/>
      <c r="D4" s="223"/>
      <c r="E4" s="230"/>
      <c r="F4" s="230"/>
      <c r="G4" s="230"/>
      <c r="H4" s="230"/>
      <c r="I4" s="7"/>
      <c r="J4" s="7"/>
      <c r="K4" s="7"/>
      <c r="L4" s="4"/>
      <c r="M4" s="4"/>
      <c r="N4" s="4"/>
      <c r="O4" s="18"/>
      <c r="P4" s="374"/>
    </row>
    <row r="5" spans="2:16" ht="24">
      <c r="B5" s="17"/>
      <c r="C5" s="243"/>
      <c r="D5" s="244"/>
      <c r="E5" s="243"/>
      <c r="F5" s="243"/>
      <c r="G5" s="243"/>
      <c r="H5" s="328" t="s">
        <v>98</v>
      </c>
      <c r="I5" s="243"/>
      <c r="J5" s="243"/>
      <c r="K5" s="243"/>
      <c r="L5" s="243"/>
      <c r="M5" s="243"/>
      <c r="N5" s="243"/>
      <c r="O5" s="18"/>
      <c r="P5" s="374"/>
    </row>
    <row r="6" spans="2:16" ht="10.5" thickBot="1">
      <c r="B6" s="17"/>
      <c r="C6" s="7"/>
      <c r="D6" s="223"/>
      <c r="E6" s="230"/>
      <c r="F6" s="230"/>
      <c r="G6" s="230"/>
      <c r="H6" s="230"/>
      <c r="I6" s="7"/>
      <c r="J6" s="7"/>
      <c r="K6" s="7"/>
      <c r="L6" s="4"/>
      <c r="M6" s="4"/>
      <c r="N6" s="4"/>
      <c r="O6" s="18"/>
      <c r="P6" s="374"/>
    </row>
    <row r="7" spans="2:16" ht="12.75">
      <c r="B7" s="17"/>
      <c r="C7" s="270" t="s">
        <v>37</v>
      </c>
      <c r="D7" s="223"/>
      <c r="E7" s="252" t="s">
        <v>55</v>
      </c>
      <c r="F7" s="253"/>
      <c r="G7" s="268"/>
      <c r="H7" s="254"/>
      <c r="I7" s="255" t="s">
        <v>18</v>
      </c>
      <c r="J7" s="7"/>
      <c r="K7" s="7"/>
      <c r="L7" s="7"/>
      <c r="M7" s="7"/>
      <c r="N7" s="7"/>
      <c r="O7" s="18"/>
      <c r="P7" s="374"/>
    </row>
    <row r="8" spans="2:16" ht="13.5" thickBot="1">
      <c r="B8" s="17"/>
      <c r="C8" s="271" t="s">
        <v>28</v>
      </c>
      <c r="D8" s="223"/>
      <c r="E8" s="256"/>
      <c r="F8" s="257"/>
      <c r="G8" s="260" t="s">
        <v>56</v>
      </c>
      <c r="H8" s="258">
        <v>0.028</v>
      </c>
      <c r="I8" s="259">
        <f>H8</f>
        <v>0.028</v>
      </c>
      <c r="J8" s="7"/>
      <c r="K8" s="7"/>
      <c r="L8" s="7"/>
      <c r="M8" s="7"/>
      <c r="N8" s="7"/>
      <c r="O8" s="18"/>
      <c r="P8" s="374"/>
    </row>
    <row r="9" spans="2:16" ht="12.75">
      <c r="B9" s="17"/>
      <c r="C9" s="272" t="s">
        <v>29</v>
      </c>
      <c r="D9" s="223"/>
      <c r="E9" s="256"/>
      <c r="F9" s="257"/>
      <c r="G9" s="260" t="s">
        <v>57</v>
      </c>
      <c r="H9" s="258">
        <v>0.0333</v>
      </c>
      <c r="I9" s="259"/>
      <c r="J9" s="7"/>
      <c r="K9" s="361" t="s">
        <v>62</v>
      </c>
      <c r="L9" s="277"/>
      <c r="M9" s="278"/>
      <c r="N9" s="279"/>
      <c r="O9" s="18"/>
      <c r="P9" s="374"/>
    </row>
    <row r="10" spans="2:16" ht="12.75">
      <c r="B10" s="17"/>
      <c r="C10" s="273" t="s">
        <v>45</v>
      </c>
      <c r="D10" s="223"/>
      <c r="E10" s="256"/>
      <c r="F10" s="257"/>
      <c r="G10" s="260" t="s">
        <v>58</v>
      </c>
      <c r="H10" s="258">
        <v>0.025</v>
      </c>
      <c r="I10" s="259">
        <f>H10</f>
        <v>0.025</v>
      </c>
      <c r="J10" s="7"/>
      <c r="K10" s="280"/>
      <c r="L10" s="281"/>
      <c r="M10" s="282" t="s">
        <v>72</v>
      </c>
      <c r="N10" s="315">
        <v>0.028</v>
      </c>
      <c r="O10" s="18"/>
      <c r="P10" s="374"/>
    </row>
    <row r="11" spans="2:16" ht="12.75">
      <c r="B11" s="17"/>
      <c r="C11" s="274" t="s">
        <v>51</v>
      </c>
      <c r="D11" s="223"/>
      <c r="E11" s="256"/>
      <c r="F11" s="257"/>
      <c r="G11" s="260" t="s">
        <v>59</v>
      </c>
      <c r="H11" s="258">
        <v>0.025</v>
      </c>
      <c r="I11" s="259">
        <f>H11</f>
        <v>0.025</v>
      </c>
      <c r="J11" s="7"/>
      <c r="K11" s="280"/>
      <c r="L11" s="281"/>
      <c r="M11" s="282" t="s">
        <v>94</v>
      </c>
      <c r="N11" s="315">
        <v>0.033</v>
      </c>
      <c r="O11" s="18"/>
      <c r="P11" s="374"/>
    </row>
    <row r="12" spans="2:16" ht="12.75">
      <c r="B12" s="17"/>
      <c r="C12" s="275" t="s">
        <v>9</v>
      </c>
      <c r="D12" s="223"/>
      <c r="E12" s="256"/>
      <c r="F12" s="257"/>
      <c r="G12" s="260"/>
      <c r="H12" s="261">
        <v>1</v>
      </c>
      <c r="I12" s="259">
        <f>H12</f>
        <v>1</v>
      </c>
      <c r="J12" s="7"/>
      <c r="K12" s="280"/>
      <c r="L12" s="281"/>
      <c r="M12" s="283"/>
      <c r="N12" s="284">
        <f>H12</f>
        <v>1</v>
      </c>
      <c r="O12" s="18"/>
      <c r="P12" s="374"/>
    </row>
    <row r="13" spans="2:16" ht="13.5" thickBot="1">
      <c r="B13" s="17"/>
      <c r="C13" s="275" t="s">
        <v>18</v>
      </c>
      <c r="D13" s="223"/>
      <c r="E13" s="262"/>
      <c r="F13" s="263"/>
      <c r="G13" s="269" t="s">
        <v>60</v>
      </c>
      <c r="H13" s="264">
        <f>SUM(H7:H12)</f>
        <v>1.1113</v>
      </c>
      <c r="I13" s="265">
        <f>SUM(I8:I12)</f>
        <v>1.078</v>
      </c>
      <c r="J13" s="7"/>
      <c r="K13" s="285"/>
      <c r="L13" s="286"/>
      <c r="M13" s="287" t="s">
        <v>74</v>
      </c>
      <c r="N13" s="288">
        <f>SUM(N10:N12)</f>
        <v>1.061</v>
      </c>
      <c r="O13" s="18"/>
      <c r="P13" s="374"/>
    </row>
    <row r="14" spans="2:16" ht="13.5" thickBot="1">
      <c r="B14" s="17"/>
      <c r="C14" s="276" t="s">
        <v>50</v>
      </c>
      <c r="D14" s="223"/>
      <c r="E14" s="266"/>
      <c r="F14" s="266"/>
      <c r="G14" s="266"/>
      <c r="H14" s="266"/>
      <c r="I14" s="267"/>
      <c r="J14" s="7"/>
      <c r="K14" s="7"/>
      <c r="L14" s="4"/>
      <c r="M14" s="4"/>
      <c r="N14" s="4"/>
      <c r="O14" s="18"/>
      <c r="P14" s="374" t="s">
        <v>99</v>
      </c>
    </row>
    <row r="15" spans="2:16" ht="13.5" thickBot="1">
      <c r="B15" s="17"/>
      <c r="C15" s="7"/>
      <c r="D15" s="168"/>
      <c r="E15" s="289"/>
      <c r="F15" s="290"/>
      <c r="G15" s="291" t="s">
        <v>52</v>
      </c>
      <c r="H15" s="377">
        <v>0.012</v>
      </c>
      <c r="I15" s="293"/>
      <c r="J15" s="294"/>
      <c r="K15" s="294"/>
      <c r="L15" s="294"/>
      <c r="M15" s="295" t="s">
        <v>43</v>
      </c>
      <c r="N15" s="378">
        <v>900</v>
      </c>
      <c r="O15" s="18"/>
      <c r="P15" s="374" t="s">
        <v>95</v>
      </c>
    </row>
    <row r="16" spans="2:16" ht="12.75">
      <c r="B16" s="17"/>
      <c r="C16" s="247" t="s">
        <v>78</v>
      </c>
      <c r="D16" s="168"/>
      <c r="E16" s="297"/>
      <c r="F16" s="257"/>
      <c r="G16" s="260" t="s">
        <v>48</v>
      </c>
      <c r="H16" s="298">
        <v>523</v>
      </c>
      <c r="I16" s="299"/>
      <c r="J16" s="300"/>
      <c r="K16" s="301"/>
      <c r="L16" s="302"/>
      <c r="M16" s="303" t="s">
        <v>70</v>
      </c>
      <c r="N16" s="379">
        <v>1</v>
      </c>
      <c r="O16" s="18"/>
      <c r="P16" s="375">
        <v>1.045</v>
      </c>
    </row>
    <row r="17" spans="1:16" ht="12.75">
      <c r="A17" s="197"/>
      <c r="B17" s="198"/>
      <c r="C17" s="248" t="s">
        <v>86</v>
      </c>
      <c r="D17" s="168"/>
      <c r="E17" s="305"/>
      <c r="F17" s="306"/>
      <c r="G17" s="307" t="s">
        <v>47</v>
      </c>
      <c r="H17" s="308">
        <v>406</v>
      </c>
      <c r="I17" s="309"/>
      <c r="J17" s="310"/>
      <c r="K17" s="311"/>
      <c r="L17" s="312"/>
      <c r="M17" s="313" t="s">
        <v>79</v>
      </c>
      <c r="N17" s="379">
        <v>1</v>
      </c>
      <c r="O17" s="18"/>
      <c r="P17" s="376">
        <v>0.9</v>
      </c>
    </row>
    <row r="18" spans="2:16" ht="13.5" thickBot="1">
      <c r="B18" s="17"/>
      <c r="C18" s="249" t="s">
        <v>68</v>
      </c>
      <c r="D18" s="168"/>
      <c r="E18" s="297"/>
      <c r="F18" s="257"/>
      <c r="G18" s="260" t="s">
        <v>71</v>
      </c>
      <c r="H18" s="259">
        <f>H13</f>
        <v>1.1113</v>
      </c>
      <c r="I18" s="316"/>
      <c r="J18" s="317"/>
      <c r="K18" s="317"/>
      <c r="L18" s="317"/>
      <c r="M18" s="318" t="s">
        <v>53</v>
      </c>
      <c r="N18" s="380">
        <v>1.0425</v>
      </c>
      <c r="O18" s="18"/>
      <c r="P18" s="375">
        <v>1.045</v>
      </c>
    </row>
    <row r="19" spans="2:16" ht="13.5" thickBot="1">
      <c r="B19" s="17"/>
      <c r="C19" s="119"/>
      <c r="D19" s="168"/>
      <c r="E19" s="320"/>
      <c r="F19" s="263"/>
      <c r="G19" s="269" t="s">
        <v>49</v>
      </c>
      <c r="H19" s="362">
        <f>I13</f>
        <v>1.078</v>
      </c>
      <c r="I19" s="321"/>
      <c r="J19" s="322"/>
      <c r="K19" s="322"/>
      <c r="L19" s="322"/>
      <c r="M19" s="323" t="s">
        <v>69</v>
      </c>
      <c r="N19" s="373">
        <f>N13</f>
        <v>1.061</v>
      </c>
      <c r="O19" s="18"/>
      <c r="P19" s="374"/>
    </row>
    <row r="20" spans="2:15" ht="6.75" customHeight="1">
      <c r="B20" s="198"/>
      <c r="C20" s="24"/>
      <c r="D20" s="112"/>
      <c r="E20" s="24"/>
      <c r="F20" s="26"/>
      <c r="G20" s="26"/>
      <c r="H20" s="26"/>
      <c r="I20" s="26"/>
      <c r="J20" s="26"/>
      <c r="K20" s="26"/>
      <c r="L20" s="26"/>
      <c r="M20" s="230"/>
      <c r="N20" s="230"/>
      <c r="O20" s="18"/>
    </row>
    <row r="21" spans="2:15" ht="23.25">
      <c r="B21" s="198"/>
      <c r="C21" s="24"/>
      <c r="D21" s="112"/>
      <c r="E21" s="24"/>
      <c r="F21" s="26"/>
      <c r="G21" s="26"/>
      <c r="H21" s="329" t="s">
        <v>77</v>
      </c>
      <c r="I21" s="26"/>
      <c r="J21" s="26"/>
      <c r="K21" s="26"/>
      <c r="L21" s="26"/>
      <c r="M21" s="230"/>
      <c r="N21" s="230"/>
      <c r="O21" s="18"/>
    </row>
    <row r="22" spans="2:15" ht="12.75">
      <c r="B22" s="198"/>
      <c r="C22" s="24"/>
      <c r="D22" s="332"/>
      <c r="E22" s="2"/>
      <c r="F22" s="333"/>
      <c r="G22" s="333"/>
      <c r="H22" s="335" t="s">
        <v>89</v>
      </c>
      <c r="I22" s="333"/>
      <c r="J22" s="333"/>
      <c r="K22" s="333"/>
      <c r="L22" s="333"/>
      <c r="M22" s="334"/>
      <c r="N22" s="334"/>
      <c r="O22" s="18"/>
    </row>
    <row r="23" spans="2:15" ht="12.75">
      <c r="B23" s="198"/>
      <c r="C23" s="24"/>
      <c r="D23" s="332"/>
      <c r="E23" s="2"/>
      <c r="F23" s="333"/>
      <c r="G23" s="333"/>
      <c r="H23" s="335"/>
      <c r="I23" s="333"/>
      <c r="J23" s="333"/>
      <c r="K23" s="333"/>
      <c r="L23" s="333"/>
      <c r="M23" s="334"/>
      <c r="N23" s="334"/>
      <c r="O23" s="18"/>
    </row>
    <row r="24" spans="2:15" ht="3.75" customHeight="1" thickBot="1">
      <c r="B24" s="198"/>
      <c r="C24" s="24"/>
      <c r="D24" s="332"/>
      <c r="E24" s="2"/>
      <c r="F24" s="333"/>
      <c r="G24" s="333"/>
      <c r="H24" s="335"/>
      <c r="I24" s="333"/>
      <c r="J24" s="333"/>
      <c r="K24" s="333"/>
      <c r="L24" s="333"/>
      <c r="M24" s="334"/>
      <c r="N24" s="334"/>
      <c r="O24" s="18"/>
    </row>
    <row r="25" spans="2:25" ht="12.75">
      <c r="B25" s="198"/>
      <c r="C25" s="345"/>
      <c r="D25" s="346"/>
      <c r="E25" s="347"/>
      <c r="F25" s="348"/>
      <c r="G25" s="349"/>
      <c r="H25" s="350">
        <v>2009</v>
      </c>
      <c r="I25" s="350">
        <v>2013</v>
      </c>
      <c r="J25" s="350">
        <v>2017</v>
      </c>
      <c r="K25" s="350">
        <v>2021</v>
      </c>
      <c r="L25" s="350">
        <v>2025</v>
      </c>
      <c r="M25" s="350">
        <v>2029</v>
      </c>
      <c r="N25" s="351">
        <v>2033</v>
      </c>
      <c r="O25" s="18"/>
      <c r="R25" s="370"/>
      <c r="S25" s="350">
        <v>2009</v>
      </c>
      <c r="T25" s="350">
        <v>2013</v>
      </c>
      <c r="U25" s="350">
        <v>2017</v>
      </c>
      <c r="V25" s="350">
        <v>2021</v>
      </c>
      <c r="W25" s="350">
        <v>2025</v>
      </c>
      <c r="X25" s="350">
        <v>2029</v>
      </c>
      <c r="Y25" s="351">
        <v>2033</v>
      </c>
    </row>
    <row r="26" spans="2:25" ht="12.75">
      <c r="B26" s="198"/>
      <c r="C26" s="352"/>
      <c r="D26" s="325"/>
      <c r="E26" s="326"/>
      <c r="F26" s="327"/>
      <c r="G26" s="331" t="s">
        <v>81</v>
      </c>
      <c r="H26" s="330">
        <f>J78</f>
        <v>0.11712898751733702</v>
      </c>
      <c r="I26" s="330">
        <f>N78</f>
        <v>0.12266960018354643</v>
      </c>
      <c r="J26" s="330">
        <f>H110</f>
        <v>0.15613033078041424</v>
      </c>
      <c r="K26" s="330">
        <f>L110</f>
        <v>0.18203316440176331</v>
      </c>
      <c r="L26" s="330">
        <f>F143</f>
        <v>0.2104071617572111</v>
      </c>
      <c r="M26" s="330">
        <f>J143</f>
        <v>0.24140253727595853</v>
      </c>
      <c r="N26" s="353">
        <f>N143</f>
        <v>0.2789946168771943</v>
      </c>
      <c r="O26" s="18"/>
      <c r="R26" s="352" t="s">
        <v>81</v>
      </c>
      <c r="S26" s="330">
        <f aca="true" t="shared" si="0" ref="S26:Y27">H26</f>
        <v>0.11712898751733702</v>
      </c>
      <c r="T26" s="330">
        <f t="shared" si="0"/>
        <v>0.12266960018354643</v>
      </c>
      <c r="U26" s="330">
        <f t="shared" si="0"/>
        <v>0.15613033078041424</v>
      </c>
      <c r="V26" s="330">
        <f t="shared" si="0"/>
        <v>0.18203316440176331</v>
      </c>
      <c r="W26" s="330">
        <f t="shared" si="0"/>
        <v>0.2104071617572111</v>
      </c>
      <c r="X26" s="330">
        <f t="shared" si="0"/>
        <v>0.24140253727595853</v>
      </c>
      <c r="Y26" s="353">
        <f t="shared" si="0"/>
        <v>0.2789946168771943</v>
      </c>
    </row>
    <row r="27" spans="2:25" ht="13.5" thickBot="1">
      <c r="B27" s="198"/>
      <c r="C27" s="354"/>
      <c r="D27" s="355"/>
      <c r="E27" s="356"/>
      <c r="F27" s="357"/>
      <c r="G27" s="358" t="s">
        <v>75</v>
      </c>
      <c r="H27" s="359">
        <f>J73</f>
        <v>0.8259361997226075</v>
      </c>
      <c r="I27" s="359">
        <f>N73</f>
        <v>0.9868521903189671</v>
      </c>
      <c r="J27" s="359">
        <f>H104</f>
        <v>1.0573804359053818</v>
      </c>
      <c r="K27" s="359">
        <f>L104</f>
        <v>1.0526300053240545</v>
      </c>
      <c r="L27" s="359">
        <f>F137</f>
        <v>1.0100913728451335</v>
      </c>
      <c r="M27" s="359">
        <f>J137</f>
        <v>0.9394982952540042</v>
      </c>
      <c r="N27" s="360">
        <f>N137</f>
        <v>0.8622591152523368</v>
      </c>
      <c r="O27" s="18"/>
      <c r="R27" s="354" t="s">
        <v>75</v>
      </c>
      <c r="S27" s="359">
        <f t="shared" si="0"/>
        <v>0.8259361997226075</v>
      </c>
      <c r="T27" s="359">
        <f t="shared" si="0"/>
        <v>0.9868521903189671</v>
      </c>
      <c r="U27" s="359">
        <f t="shared" si="0"/>
        <v>1.0573804359053818</v>
      </c>
      <c r="V27" s="359">
        <f t="shared" si="0"/>
        <v>1.0526300053240545</v>
      </c>
      <c r="W27" s="359">
        <f t="shared" si="0"/>
        <v>1.0100913728451335</v>
      </c>
      <c r="X27" s="359">
        <f t="shared" si="0"/>
        <v>0.9394982952540042</v>
      </c>
      <c r="Y27" s="360">
        <f t="shared" si="0"/>
        <v>0.8622591152523368</v>
      </c>
    </row>
    <row r="28" spans="2:15" ht="12.75">
      <c r="B28" s="27"/>
      <c r="C28" s="336"/>
      <c r="D28" s="337"/>
      <c r="E28" s="338"/>
      <c r="F28" s="339"/>
      <c r="G28" s="336"/>
      <c r="H28" s="340"/>
      <c r="I28" s="340"/>
      <c r="J28" s="340"/>
      <c r="K28" s="340"/>
      <c r="L28" s="340"/>
      <c r="M28" s="340"/>
      <c r="N28" s="340"/>
      <c r="O28" s="341"/>
    </row>
    <row r="29" spans="2:15" ht="12.75">
      <c r="B29" s="27"/>
      <c r="C29" s="336"/>
      <c r="D29" s="337"/>
      <c r="E29" s="338"/>
      <c r="F29" s="339"/>
      <c r="G29" s="336"/>
      <c r="H29" s="340"/>
      <c r="I29" s="340"/>
      <c r="J29" s="340"/>
      <c r="K29" s="340"/>
      <c r="L29" s="340"/>
      <c r="M29" s="340"/>
      <c r="N29" s="340"/>
      <c r="O29" s="341"/>
    </row>
    <row r="30" spans="2:15" ht="12.75">
      <c r="B30" s="27"/>
      <c r="C30" s="343" t="s">
        <v>87</v>
      </c>
      <c r="D30" s="337"/>
      <c r="E30" s="338"/>
      <c r="F30" s="339"/>
      <c r="G30" s="336"/>
      <c r="H30" s="340"/>
      <c r="I30" s="340"/>
      <c r="J30" s="340"/>
      <c r="K30" s="340"/>
      <c r="L30" s="340"/>
      <c r="M30" s="340"/>
      <c r="N30" s="340"/>
      <c r="O30" s="341"/>
    </row>
    <row r="31" spans="2:15" ht="12.75">
      <c r="B31" s="27"/>
      <c r="C31" s="343"/>
      <c r="D31" s="337"/>
      <c r="E31" s="338"/>
      <c r="F31" s="339"/>
      <c r="G31" s="336"/>
      <c r="H31" s="340"/>
      <c r="I31" s="340"/>
      <c r="J31" s="340"/>
      <c r="K31" s="340"/>
      <c r="L31" s="340"/>
      <c r="M31" s="340"/>
      <c r="N31" s="340"/>
      <c r="O31" s="341"/>
    </row>
    <row r="32" spans="2:15" ht="12.75">
      <c r="B32" s="27"/>
      <c r="C32" s="344" t="s">
        <v>88</v>
      </c>
      <c r="D32" s="337"/>
      <c r="E32" s="338"/>
      <c r="F32" s="339"/>
      <c r="G32" s="336"/>
      <c r="H32" s="340"/>
      <c r="I32" s="340"/>
      <c r="J32" s="340"/>
      <c r="K32" s="340"/>
      <c r="L32" s="340"/>
      <c r="M32" s="340"/>
      <c r="N32" s="340"/>
      <c r="O32" s="341"/>
    </row>
    <row r="33" spans="2:15" ht="12.75">
      <c r="B33" s="27"/>
      <c r="C33" s="344" t="s">
        <v>83</v>
      </c>
      <c r="D33" s="337"/>
      <c r="E33" s="338"/>
      <c r="F33" s="339"/>
      <c r="G33" s="336"/>
      <c r="H33" s="340"/>
      <c r="I33" s="340"/>
      <c r="J33" s="340"/>
      <c r="K33" s="340"/>
      <c r="L33" s="340"/>
      <c r="M33" s="340"/>
      <c r="N33" s="340"/>
      <c r="O33" s="341"/>
    </row>
    <row r="34" spans="2:15" ht="12.75">
      <c r="B34" s="27"/>
      <c r="C34" s="344" t="s">
        <v>84</v>
      </c>
      <c r="D34" s="337"/>
      <c r="E34" s="338"/>
      <c r="F34" s="339"/>
      <c r="G34" s="336"/>
      <c r="H34" s="340"/>
      <c r="I34" s="340"/>
      <c r="J34" s="340"/>
      <c r="K34" s="340"/>
      <c r="L34" s="340"/>
      <c r="M34" s="340"/>
      <c r="N34" s="340"/>
      <c r="O34" s="341"/>
    </row>
    <row r="35" spans="2:15" ht="12.75">
      <c r="B35" s="27"/>
      <c r="C35" s="344" t="s">
        <v>85</v>
      </c>
      <c r="D35" s="337"/>
      <c r="E35" s="338"/>
      <c r="F35" s="339"/>
      <c r="G35" s="336"/>
      <c r="H35" s="340"/>
      <c r="I35" s="340"/>
      <c r="J35" s="340"/>
      <c r="K35" s="340"/>
      <c r="L35" s="340"/>
      <c r="M35" s="340"/>
      <c r="N35" s="340"/>
      <c r="O35" s="341"/>
    </row>
    <row r="36" spans="2:15" ht="12.75">
      <c r="B36" s="27"/>
      <c r="C36" s="344" t="s">
        <v>91</v>
      </c>
      <c r="D36" s="337"/>
      <c r="E36" s="338"/>
      <c r="F36" s="339"/>
      <c r="G36" s="336"/>
      <c r="H36" s="340"/>
      <c r="I36" s="340"/>
      <c r="J36" s="340"/>
      <c r="K36" s="340"/>
      <c r="L36" s="340"/>
      <c r="M36" s="340"/>
      <c r="N36" s="340"/>
      <c r="O36" s="341"/>
    </row>
    <row r="37" spans="2:15" ht="12.75">
      <c r="B37" s="27"/>
      <c r="C37" s="343"/>
      <c r="D37" s="337"/>
      <c r="E37" s="338"/>
      <c r="F37" s="339"/>
      <c r="G37" s="336"/>
      <c r="H37" s="340"/>
      <c r="I37" s="340"/>
      <c r="J37" s="340"/>
      <c r="K37" s="340"/>
      <c r="L37" s="340"/>
      <c r="M37" s="340"/>
      <c r="N37" s="340"/>
      <c r="O37" s="341"/>
    </row>
    <row r="38" spans="2:15" ht="12.75">
      <c r="B38" s="27"/>
      <c r="C38" s="344" t="s">
        <v>82</v>
      </c>
      <c r="D38" s="337"/>
      <c r="E38" s="338"/>
      <c r="F38" s="339"/>
      <c r="G38" s="336"/>
      <c r="H38" s="340"/>
      <c r="I38" s="340"/>
      <c r="J38" s="340"/>
      <c r="K38" s="340"/>
      <c r="L38" s="340"/>
      <c r="M38" s="340"/>
      <c r="N38" s="340"/>
      <c r="O38" s="341"/>
    </row>
    <row r="39" spans="2:15" ht="12.75">
      <c r="B39" s="27"/>
      <c r="C39" s="344" t="s">
        <v>92</v>
      </c>
      <c r="D39" s="337"/>
      <c r="E39" s="338"/>
      <c r="F39" s="339"/>
      <c r="G39" s="336"/>
      <c r="H39" s="340"/>
      <c r="I39" s="340"/>
      <c r="J39" s="340"/>
      <c r="K39" s="340"/>
      <c r="L39" s="340"/>
      <c r="M39" s="340"/>
      <c r="N39" s="340"/>
      <c r="O39" s="341"/>
    </row>
    <row r="40" spans="2:15" ht="10.5" thickBot="1">
      <c r="B40" s="28"/>
      <c r="C40" s="40"/>
      <c r="D40" s="242"/>
      <c r="E40" s="40"/>
      <c r="F40" s="229"/>
      <c r="G40" s="229"/>
      <c r="H40" s="229"/>
      <c r="I40" s="229"/>
      <c r="J40" s="229"/>
      <c r="K40" s="229"/>
      <c r="L40" s="229"/>
      <c r="M40" s="229"/>
      <c r="N40" s="229"/>
      <c r="O40" s="342"/>
    </row>
    <row r="41" spans="2:15" ht="10.5" thickBot="1">
      <c r="B41" s="230"/>
      <c r="C41" s="24"/>
      <c r="D41" s="112"/>
      <c r="E41" s="24"/>
      <c r="F41" s="26"/>
      <c r="G41" s="26"/>
      <c r="H41" s="26"/>
      <c r="I41" s="26"/>
      <c r="J41" s="26"/>
      <c r="K41" s="26"/>
      <c r="L41" s="26"/>
      <c r="M41" s="230"/>
      <c r="N41" s="230"/>
      <c r="O41" s="7"/>
    </row>
    <row r="42" spans="2:15" ht="10.5" thickBot="1">
      <c r="B42" s="13"/>
      <c r="C42" s="226"/>
      <c r="D42" s="227"/>
      <c r="E42" s="228"/>
      <c r="F42" s="30"/>
      <c r="G42" s="30"/>
      <c r="H42" s="30"/>
      <c r="I42" s="15"/>
      <c r="J42" s="15"/>
      <c r="K42" s="15"/>
      <c r="L42" s="15"/>
      <c r="M42" s="14"/>
      <c r="N42" s="14"/>
      <c r="O42" s="16"/>
    </row>
    <row r="43" spans="2:15" ht="10.5" thickBot="1">
      <c r="B43" s="17"/>
      <c r="C43" s="53" t="s">
        <v>3</v>
      </c>
      <c r="D43" s="168"/>
      <c r="E43" s="172">
        <v>2004</v>
      </c>
      <c r="F43" s="173">
        <v>2005</v>
      </c>
      <c r="G43" s="173">
        <v>2006</v>
      </c>
      <c r="H43" s="173">
        <v>2007</v>
      </c>
      <c r="I43" s="173">
        <v>2008</v>
      </c>
      <c r="J43" s="173">
        <v>2009</v>
      </c>
      <c r="K43" s="173">
        <v>2010</v>
      </c>
      <c r="L43" s="173">
        <v>2011</v>
      </c>
      <c r="M43" s="173">
        <v>2012</v>
      </c>
      <c r="N43" s="174">
        <v>2013</v>
      </c>
      <c r="O43" s="18"/>
    </row>
    <row r="44" spans="2:15" ht="9.75">
      <c r="B44" s="17"/>
      <c r="C44" s="169"/>
      <c r="D44" s="16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18"/>
    </row>
    <row r="45" spans="2:15" ht="9.75">
      <c r="B45" s="17"/>
      <c r="C45" s="51" t="s">
        <v>28</v>
      </c>
      <c r="D45" s="168"/>
      <c r="E45" s="189">
        <v>7379</v>
      </c>
      <c r="F45" s="189">
        <v>7933</v>
      </c>
      <c r="G45" s="189">
        <v>8507</v>
      </c>
      <c r="H45" s="189">
        <v>9008</v>
      </c>
      <c r="I45" s="189">
        <v>10004</v>
      </c>
      <c r="J45" s="189">
        <v>11910</v>
      </c>
      <c r="K45" s="189">
        <v>13561</v>
      </c>
      <c r="L45" s="189">
        <v>14790</v>
      </c>
      <c r="M45" s="189">
        <v>16066</v>
      </c>
      <c r="N45" s="189">
        <v>16738</v>
      </c>
      <c r="O45" s="18"/>
    </row>
    <row r="46" spans="2:15" ht="9.75">
      <c r="B46" s="17"/>
      <c r="C46" s="211" t="s">
        <v>36</v>
      </c>
      <c r="D46" s="168" t="s">
        <v>35</v>
      </c>
      <c r="E46" s="189"/>
      <c r="F46" s="189"/>
      <c r="G46" s="189"/>
      <c r="H46" s="189"/>
      <c r="I46" s="189"/>
      <c r="J46" s="189"/>
      <c r="K46" s="189"/>
      <c r="L46" s="189"/>
      <c r="M46" s="189">
        <v>16066</v>
      </c>
      <c r="N46" s="189">
        <v>16738</v>
      </c>
      <c r="O46" s="18"/>
    </row>
    <row r="47" spans="2:15" ht="10.5" thickBot="1">
      <c r="B47" s="17"/>
      <c r="C47" s="51" t="s">
        <v>32</v>
      </c>
      <c r="D47" s="168"/>
      <c r="E47" s="189"/>
      <c r="F47" s="189">
        <f aca="true" t="shared" si="1" ref="F47:L47">F45-E45</f>
        <v>554</v>
      </c>
      <c r="G47" s="189">
        <f t="shared" si="1"/>
        <v>574</v>
      </c>
      <c r="H47" s="189">
        <f t="shared" si="1"/>
        <v>501</v>
      </c>
      <c r="I47" s="189">
        <f t="shared" si="1"/>
        <v>996</v>
      </c>
      <c r="J47" s="189">
        <f t="shared" si="1"/>
        <v>1906</v>
      </c>
      <c r="K47" s="189">
        <f t="shared" si="1"/>
        <v>1651</v>
      </c>
      <c r="L47" s="189">
        <f t="shared" si="1"/>
        <v>1229</v>
      </c>
      <c r="M47" s="189">
        <f>M45-L45</f>
        <v>1276</v>
      </c>
      <c r="N47" s="189">
        <f>N45-M45</f>
        <v>672</v>
      </c>
      <c r="O47" s="18"/>
    </row>
    <row r="48" spans="2:15" ht="10.5" thickBot="1">
      <c r="B48" s="17"/>
      <c r="C48" s="51" t="s">
        <v>44</v>
      </c>
      <c r="D48" s="168"/>
      <c r="E48" s="189"/>
      <c r="F48" s="189"/>
      <c r="G48" s="189"/>
      <c r="H48" s="189"/>
      <c r="I48" s="189"/>
      <c r="J48" s="189"/>
      <c r="K48" s="189"/>
      <c r="L48" s="199"/>
      <c r="M48" s="202">
        <f>N15</f>
        <v>900</v>
      </c>
      <c r="N48" s="200">
        <f>M48*M49</f>
        <v>900</v>
      </c>
      <c r="O48" s="18"/>
    </row>
    <row r="49" spans="2:15" ht="10.5" thickBot="1">
      <c r="B49" s="17"/>
      <c r="C49" s="51" t="s">
        <v>23</v>
      </c>
      <c r="D49" s="168"/>
      <c r="E49" s="189"/>
      <c r="F49" s="189"/>
      <c r="G49" s="189"/>
      <c r="H49" s="189"/>
      <c r="I49" s="189"/>
      <c r="J49" s="189"/>
      <c r="K49" s="189"/>
      <c r="L49" s="199"/>
      <c r="M49" s="204">
        <f>N16</f>
        <v>1</v>
      </c>
      <c r="N49" s="203">
        <f>M49</f>
        <v>1</v>
      </c>
      <c r="O49" s="18"/>
    </row>
    <row r="50" spans="2:15" ht="9.75">
      <c r="B50" s="17"/>
      <c r="C50" s="26"/>
      <c r="D50" s="168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8"/>
    </row>
    <row r="51" spans="2:15" ht="9.75">
      <c r="B51" s="17"/>
      <c r="C51" s="180" t="s">
        <v>29</v>
      </c>
      <c r="D51" s="221" t="s">
        <v>6</v>
      </c>
      <c r="E51" s="191">
        <v>4296</v>
      </c>
      <c r="F51" s="191">
        <v>4592</v>
      </c>
      <c r="G51" s="191">
        <v>4829</v>
      </c>
      <c r="H51" s="191">
        <v>5035</v>
      </c>
      <c r="I51" s="191">
        <v>5803</v>
      </c>
      <c r="J51" s="191">
        <v>7552</v>
      </c>
      <c r="K51" s="191">
        <v>9023</v>
      </c>
      <c r="L51" s="191"/>
      <c r="M51" s="191"/>
      <c r="N51" s="191"/>
      <c r="O51" s="18"/>
    </row>
    <row r="52" spans="2:15" ht="9.75">
      <c r="B52" s="17"/>
      <c r="C52" s="180" t="s">
        <v>32</v>
      </c>
      <c r="D52" s="221"/>
      <c r="E52" s="191"/>
      <c r="F52" s="191">
        <f aca="true" t="shared" si="2" ref="F52:K52">F51-E51</f>
        <v>296</v>
      </c>
      <c r="G52" s="191">
        <f t="shared" si="2"/>
        <v>237</v>
      </c>
      <c r="H52" s="191">
        <f t="shared" si="2"/>
        <v>206</v>
      </c>
      <c r="I52" s="191">
        <f t="shared" si="2"/>
        <v>768</v>
      </c>
      <c r="J52" s="191">
        <f t="shared" si="2"/>
        <v>1749</v>
      </c>
      <c r="K52" s="191">
        <f t="shared" si="2"/>
        <v>1471</v>
      </c>
      <c r="L52" s="191"/>
      <c r="M52" s="191"/>
      <c r="N52" s="191"/>
      <c r="O52" s="18"/>
    </row>
    <row r="53" spans="2:15" ht="9.75">
      <c r="B53" s="17"/>
      <c r="C53" s="180" t="s">
        <v>34</v>
      </c>
      <c r="D53" s="221"/>
      <c r="E53" s="191"/>
      <c r="F53" s="191"/>
      <c r="G53" s="191"/>
      <c r="H53" s="191"/>
      <c r="I53" s="191"/>
      <c r="J53" s="191"/>
      <c r="K53" s="191"/>
      <c r="L53" s="191">
        <f>K51+L54</f>
        <v>10252</v>
      </c>
      <c r="M53" s="191">
        <f>L53+M54</f>
        <v>11152</v>
      </c>
      <c r="N53" s="191">
        <f>M53+N54</f>
        <v>12052</v>
      </c>
      <c r="O53" s="18"/>
    </row>
    <row r="54" spans="2:15" ht="9.75">
      <c r="B54" s="17"/>
      <c r="C54" s="180" t="s">
        <v>33</v>
      </c>
      <c r="D54" s="221"/>
      <c r="E54" s="191"/>
      <c r="F54" s="191"/>
      <c r="G54" s="191"/>
      <c r="H54" s="191"/>
      <c r="I54" s="191"/>
      <c r="J54" s="191"/>
      <c r="K54" s="191"/>
      <c r="L54" s="191">
        <f>L47*L56</f>
        <v>1229</v>
      </c>
      <c r="M54" s="191">
        <f>M48*M56</f>
        <v>900</v>
      </c>
      <c r="N54" s="191">
        <f>N48*N56</f>
        <v>900</v>
      </c>
      <c r="O54" s="18"/>
    </row>
    <row r="55" spans="2:15" ht="10.5" thickBot="1">
      <c r="B55" s="17"/>
      <c r="C55" s="180" t="s">
        <v>41</v>
      </c>
      <c r="D55" s="221"/>
      <c r="E55" s="192"/>
      <c r="F55" s="192">
        <f aca="true" t="shared" si="3" ref="F55:K55">F52/F47</f>
        <v>0.5342960288808665</v>
      </c>
      <c r="G55" s="192">
        <f t="shared" si="3"/>
        <v>0.41289198606271776</v>
      </c>
      <c r="H55" s="192">
        <f t="shared" si="3"/>
        <v>0.4111776447105788</v>
      </c>
      <c r="I55" s="192">
        <f t="shared" si="3"/>
        <v>0.7710843373493976</v>
      </c>
      <c r="J55" s="192">
        <f t="shared" si="3"/>
        <v>0.9176285414480587</v>
      </c>
      <c r="K55" s="192">
        <f t="shared" si="3"/>
        <v>0.8909751665657177</v>
      </c>
      <c r="L55" s="207"/>
      <c r="M55" s="192"/>
      <c r="N55" s="192"/>
      <c r="O55" s="18"/>
    </row>
    <row r="56" spans="2:15" ht="10.5" thickBot="1">
      <c r="B56" s="17"/>
      <c r="C56" s="180" t="s">
        <v>42</v>
      </c>
      <c r="D56" s="221"/>
      <c r="E56" s="192"/>
      <c r="F56" s="192"/>
      <c r="G56" s="192"/>
      <c r="H56" s="192"/>
      <c r="I56" s="192"/>
      <c r="J56" s="192"/>
      <c r="K56" s="205"/>
      <c r="L56" s="208">
        <f>N17</f>
        <v>1</v>
      </c>
      <c r="M56" s="206">
        <f>N17</f>
        <v>1</v>
      </c>
      <c r="N56" s="192">
        <f>N17</f>
        <v>1</v>
      </c>
      <c r="O56" s="18"/>
    </row>
    <row r="57" spans="2:15" ht="9.75">
      <c r="B57" s="17"/>
      <c r="C57" s="26"/>
      <c r="D57" s="221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8"/>
    </row>
    <row r="58" spans="2:15" ht="9.75">
      <c r="B58" s="17"/>
      <c r="C58" s="38" t="s">
        <v>30</v>
      </c>
      <c r="D58" s="221"/>
      <c r="E58" s="194"/>
      <c r="F58" s="194"/>
      <c r="G58" s="194">
        <f>G60/G51</f>
        <v>0.04369434665562228</v>
      </c>
      <c r="H58" s="194">
        <f>H60/H51</f>
        <v>0.04846077457795432</v>
      </c>
      <c r="I58" s="194">
        <f>I60/I51</f>
        <v>0.04497673617094606</v>
      </c>
      <c r="J58" s="194">
        <f>J60/J51</f>
        <v>0.034427966101694914</v>
      </c>
      <c r="K58" s="194">
        <f>K60/K51</f>
        <v>0.018175773024492962</v>
      </c>
      <c r="L58" s="194"/>
      <c r="M58" s="194"/>
      <c r="N58" s="194"/>
      <c r="O58" s="18"/>
    </row>
    <row r="59" spans="2:15" ht="9.75">
      <c r="B59" s="17"/>
      <c r="C59" s="38" t="s">
        <v>31</v>
      </c>
      <c r="D59" s="221"/>
      <c r="E59" s="194"/>
      <c r="F59" s="194"/>
      <c r="G59" s="194"/>
      <c r="H59" s="194"/>
      <c r="I59" s="194"/>
      <c r="J59" s="194"/>
      <c r="K59" s="194"/>
      <c r="L59" s="194">
        <v>0.02</v>
      </c>
      <c r="M59" s="194">
        <v>0.002</v>
      </c>
      <c r="N59" s="194">
        <v>0.002</v>
      </c>
      <c r="O59" s="18"/>
    </row>
    <row r="60" spans="2:15" ht="9.75">
      <c r="B60" s="17"/>
      <c r="C60" s="38" t="s">
        <v>38</v>
      </c>
      <c r="D60" s="222" t="s">
        <v>6</v>
      </c>
      <c r="E60" s="195"/>
      <c r="F60" s="195"/>
      <c r="G60" s="195">
        <v>211</v>
      </c>
      <c r="H60" s="195">
        <v>244</v>
      </c>
      <c r="I60" s="195">
        <v>261</v>
      </c>
      <c r="J60" s="195">
        <v>260</v>
      </c>
      <c r="K60" s="195">
        <v>164</v>
      </c>
      <c r="L60" s="195">
        <f>L53*L59</f>
        <v>205.04</v>
      </c>
      <c r="M60" s="195">
        <f>M53*M59</f>
        <v>22.304000000000002</v>
      </c>
      <c r="N60" s="195">
        <f>N53*N59</f>
        <v>24.104</v>
      </c>
      <c r="O60" s="18"/>
    </row>
    <row r="61" spans="2:15" ht="9.75">
      <c r="B61" s="17"/>
      <c r="C61" s="7"/>
      <c r="D61" s="168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</row>
    <row r="62" spans="2:15" ht="9.75">
      <c r="B62" s="17"/>
      <c r="C62" s="240" t="s">
        <v>62</v>
      </c>
      <c r="D62" s="168"/>
      <c r="E62" s="238"/>
      <c r="F62" s="238"/>
      <c r="G62" s="238">
        <v>545</v>
      </c>
      <c r="H62" s="238">
        <v>586</v>
      </c>
      <c r="I62" s="238">
        <v>608</v>
      </c>
      <c r="J62" s="238">
        <v>644</v>
      </c>
      <c r="K62" s="235">
        <v>695</v>
      </c>
      <c r="L62" s="238">
        <f>K62*L63</f>
        <v>737.395</v>
      </c>
      <c r="M62" s="238">
        <f>L62*M63</f>
        <v>782.376095</v>
      </c>
      <c r="N62" s="238">
        <f>M62*N63</f>
        <v>830.1010367949999</v>
      </c>
      <c r="O62" s="18"/>
    </row>
    <row r="63" spans="2:15" ht="9.75">
      <c r="B63" s="17"/>
      <c r="C63" s="240" t="s">
        <v>61</v>
      </c>
      <c r="D63" s="168"/>
      <c r="E63" s="239"/>
      <c r="F63" s="239"/>
      <c r="G63" s="239">
        <f>H62/G62</f>
        <v>1.075229357798165</v>
      </c>
      <c r="H63" s="237">
        <f>I62/H62</f>
        <v>1.0375426621160408</v>
      </c>
      <c r="I63" s="237">
        <f>J62/I62</f>
        <v>1.0592105263157894</v>
      </c>
      <c r="J63" s="237">
        <f>K62/J62</f>
        <v>1.079192546583851</v>
      </c>
      <c r="K63" s="233">
        <f>N19</f>
        <v>1.061</v>
      </c>
      <c r="L63" s="237">
        <f>N19</f>
        <v>1.061</v>
      </c>
      <c r="M63" s="237">
        <f>N19</f>
        <v>1.061</v>
      </c>
      <c r="N63" s="237">
        <f>N19</f>
        <v>1.061</v>
      </c>
      <c r="O63" s="18"/>
    </row>
    <row r="64" spans="2:15" ht="9.75">
      <c r="B64" s="17"/>
      <c r="C64" s="7"/>
      <c r="D64" s="168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</row>
    <row r="65" spans="2:15" ht="9.75">
      <c r="B65" s="17"/>
      <c r="C65" s="5" t="s">
        <v>46</v>
      </c>
      <c r="D65" s="221" t="s">
        <v>6</v>
      </c>
      <c r="E65" s="133"/>
      <c r="F65" s="136">
        <v>353</v>
      </c>
      <c r="G65" s="136">
        <v>400</v>
      </c>
      <c r="H65" s="136">
        <v>456</v>
      </c>
      <c r="I65" s="136">
        <v>446</v>
      </c>
      <c r="J65" s="136">
        <v>471</v>
      </c>
      <c r="K65" s="216">
        <f>H16</f>
        <v>523</v>
      </c>
      <c r="L65" s="136">
        <f>K65*K66</f>
        <v>581.2099</v>
      </c>
      <c r="M65" s="136">
        <f>L65*L66</f>
        <v>645.8985618699999</v>
      </c>
      <c r="N65" s="136">
        <f>M65*M66</f>
        <v>717.7870718061308</v>
      </c>
      <c r="O65" s="18"/>
    </row>
    <row r="66" spans="2:15" ht="9.75">
      <c r="B66" s="17"/>
      <c r="C66" s="5" t="s">
        <v>61</v>
      </c>
      <c r="D66" s="221"/>
      <c r="E66" s="232"/>
      <c r="F66" s="39"/>
      <c r="G66" s="39"/>
      <c r="H66" s="39"/>
      <c r="I66" s="39"/>
      <c r="J66" s="39"/>
      <c r="K66" s="231">
        <f>H18</f>
        <v>1.1113</v>
      </c>
      <c r="L66" s="39">
        <f>H18</f>
        <v>1.1113</v>
      </c>
      <c r="M66" s="39">
        <f>H18</f>
        <v>1.1113</v>
      </c>
      <c r="N66" s="39">
        <f>H18</f>
        <v>1.1113</v>
      </c>
      <c r="O66" s="18"/>
    </row>
    <row r="67" spans="2:15" ht="9.75">
      <c r="B67" s="17"/>
      <c r="C67" s="5" t="s">
        <v>54</v>
      </c>
      <c r="D67" s="221"/>
      <c r="E67" s="215">
        <v>297</v>
      </c>
      <c r="F67" s="136">
        <v>337</v>
      </c>
      <c r="G67" s="136">
        <v>375</v>
      </c>
      <c r="H67" s="136">
        <v>386</v>
      </c>
      <c r="I67" s="136">
        <v>293</v>
      </c>
      <c r="J67" s="136">
        <v>314</v>
      </c>
      <c r="K67" s="216">
        <f>H17</f>
        <v>406</v>
      </c>
      <c r="L67" s="136">
        <f>K67*L68</f>
        <v>437.668</v>
      </c>
      <c r="M67" s="136">
        <f>L67*M68</f>
        <v>471.80610400000006</v>
      </c>
      <c r="N67" s="136">
        <f>M67*N68</f>
        <v>508.6069801120001</v>
      </c>
      <c r="O67" s="18"/>
    </row>
    <row r="68" spans="2:15" ht="9.75">
      <c r="B68" s="17"/>
      <c r="C68" s="5" t="s">
        <v>61</v>
      </c>
      <c r="D68" s="221"/>
      <c r="E68" s="217"/>
      <c r="F68" s="217"/>
      <c r="G68" s="217"/>
      <c r="H68" s="217"/>
      <c r="I68" s="217"/>
      <c r="J68" s="217"/>
      <c r="K68" s="218">
        <f>H19</f>
        <v>1.078</v>
      </c>
      <c r="L68" s="217">
        <f>H19</f>
        <v>1.078</v>
      </c>
      <c r="M68" s="217">
        <f>H19</f>
        <v>1.078</v>
      </c>
      <c r="N68" s="217">
        <f>H19</f>
        <v>1.078</v>
      </c>
      <c r="O68" s="18"/>
    </row>
    <row r="69" spans="2:15" ht="9.75">
      <c r="B69" s="17"/>
      <c r="C69" s="7"/>
      <c r="D69" s="168"/>
      <c r="E69" s="7"/>
      <c r="F69" s="7"/>
      <c r="G69" s="7"/>
      <c r="H69" s="7"/>
      <c r="I69" s="7"/>
      <c r="J69" s="7"/>
      <c r="K69" s="7"/>
      <c r="L69" s="7"/>
      <c r="M69" s="7"/>
      <c r="N69" s="7"/>
      <c r="O69" s="18"/>
    </row>
    <row r="70" spans="2:18" ht="9.75">
      <c r="B70" s="17"/>
      <c r="C70" s="188" t="s">
        <v>0</v>
      </c>
      <c r="D70" s="221" t="s">
        <v>6</v>
      </c>
      <c r="E70" s="185">
        <v>12270</v>
      </c>
      <c r="F70" s="185">
        <v>13090</v>
      </c>
      <c r="G70" s="185">
        <v>13860</v>
      </c>
      <c r="H70" s="185">
        <v>14480</v>
      </c>
      <c r="I70" s="185">
        <v>14720</v>
      </c>
      <c r="J70" s="185">
        <v>14420</v>
      </c>
      <c r="K70" s="185">
        <v>14960</v>
      </c>
      <c r="L70" s="185">
        <v>15520</v>
      </c>
      <c r="M70" s="185">
        <v>16155</v>
      </c>
      <c r="N70" s="185">
        <v>16961</v>
      </c>
      <c r="O70" s="18"/>
      <c r="R70" s="372">
        <f>L70</f>
        <v>15520</v>
      </c>
    </row>
    <row r="71" spans="2:15" ht="9.75">
      <c r="B71" s="17"/>
      <c r="C71" s="188" t="s">
        <v>7</v>
      </c>
      <c r="D71" s="221" t="s">
        <v>6</v>
      </c>
      <c r="E71" s="186"/>
      <c r="F71" s="186">
        <f>F70/E70</f>
        <v>1.0668296658516707</v>
      </c>
      <c r="G71" s="186">
        <f aca="true" t="shared" si="4" ref="G71:L71">G70/F70</f>
        <v>1.0588235294117647</v>
      </c>
      <c r="H71" s="186">
        <f t="shared" si="4"/>
        <v>1.0447330447330447</v>
      </c>
      <c r="I71" s="186">
        <f t="shared" si="4"/>
        <v>1.0165745856353592</v>
      </c>
      <c r="J71" s="186">
        <f t="shared" si="4"/>
        <v>0.9796195652173914</v>
      </c>
      <c r="K71" s="186">
        <f t="shared" si="4"/>
        <v>1.0374479889042996</v>
      </c>
      <c r="L71" s="186">
        <f t="shared" si="4"/>
        <v>1.0374331550802138</v>
      </c>
      <c r="M71" s="186">
        <f>M70/L70</f>
        <v>1.0409149484536082</v>
      </c>
      <c r="N71" s="186">
        <f>N70/M70</f>
        <v>1.0498916744042093</v>
      </c>
      <c r="O71" s="18"/>
    </row>
    <row r="72" spans="1:18" ht="9.75">
      <c r="A72" s="1" t="s">
        <v>35</v>
      </c>
      <c r="B72" s="17"/>
      <c r="C72" s="188" t="s">
        <v>40</v>
      </c>
      <c r="D72" s="221"/>
      <c r="E72" s="186">
        <f aca="true" t="shared" si="5" ref="E72:K72">E51/E70</f>
        <v>0.3501222493887531</v>
      </c>
      <c r="F72" s="186">
        <f t="shared" si="5"/>
        <v>0.3508021390374332</v>
      </c>
      <c r="G72" s="186">
        <f t="shared" si="5"/>
        <v>0.3484126984126984</v>
      </c>
      <c r="H72" s="186">
        <f t="shared" si="5"/>
        <v>0.3477209944751381</v>
      </c>
      <c r="I72" s="186">
        <f t="shared" si="5"/>
        <v>0.3942255434782609</v>
      </c>
      <c r="J72" s="186">
        <f t="shared" si="5"/>
        <v>0.5237170596393897</v>
      </c>
      <c r="K72" s="186">
        <f t="shared" si="5"/>
        <v>0.6031417112299465</v>
      </c>
      <c r="L72" s="186">
        <f>L53/L70</f>
        <v>0.6605670103092783</v>
      </c>
      <c r="M72" s="186">
        <f>M53/M70</f>
        <v>0.6903125967192819</v>
      </c>
      <c r="N72" s="186">
        <f>N53/N70</f>
        <v>0.7105713106538529</v>
      </c>
      <c r="O72" s="18"/>
      <c r="R72" s="1">
        <v>2000</v>
      </c>
    </row>
    <row r="73" spans="2:15" ht="9.75">
      <c r="B73" s="17"/>
      <c r="C73" s="188" t="s">
        <v>97</v>
      </c>
      <c r="D73" s="221"/>
      <c r="E73" s="186">
        <f aca="true" t="shared" si="6" ref="E73:K73">E45/E70</f>
        <v>0.6013854930725346</v>
      </c>
      <c r="F73" s="186">
        <f t="shared" si="6"/>
        <v>0.606035141329259</v>
      </c>
      <c r="G73" s="186">
        <f t="shared" si="6"/>
        <v>0.6137806637806638</v>
      </c>
      <c r="H73" s="186">
        <f t="shared" si="6"/>
        <v>0.6220994475138122</v>
      </c>
      <c r="I73" s="186">
        <f t="shared" si="6"/>
        <v>0.6796195652173913</v>
      </c>
      <c r="J73" s="186">
        <f t="shared" si="6"/>
        <v>0.8259361997226075</v>
      </c>
      <c r="K73" s="186">
        <f t="shared" si="6"/>
        <v>0.9064839572192513</v>
      </c>
      <c r="L73" s="186">
        <f>L45/L70</f>
        <v>0.9529639175257731</v>
      </c>
      <c r="M73" s="186">
        <f>M46/M70</f>
        <v>0.9944908696997834</v>
      </c>
      <c r="N73" s="186">
        <f>N46/N70</f>
        <v>0.9868521903189671</v>
      </c>
      <c r="O73" s="18"/>
    </row>
    <row r="74" spans="2:18" ht="9.75">
      <c r="B74" s="17"/>
      <c r="C74" s="38" t="s">
        <v>39</v>
      </c>
      <c r="D74" s="221"/>
      <c r="E74" s="236"/>
      <c r="F74" s="236"/>
      <c r="G74" s="236">
        <f aca="true" t="shared" si="7" ref="G74:N74">G60/G70</f>
        <v>0.015223665223665224</v>
      </c>
      <c r="H74" s="236">
        <f t="shared" si="7"/>
        <v>0.01685082872928177</v>
      </c>
      <c r="I74" s="236">
        <f t="shared" si="7"/>
        <v>0.017730978260869567</v>
      </c>
      <c r="J74" s="236">
        <f t="shared" si="7"/>
        <v>0.018030513176144243</v>
      </c>
      <c r="K74" s="236">
        <f t="shared" si="7"/>
        <v>0.010962566844919787</v>
      </c>
      <c r="L74" s="236">
        <f t="shared" si="7"/>
        <v>0.013211340206185567</v>
      </c>
      <c r="M74" s="236">
        <f t="shared" si="7"/>
        <v>0.0013806251934385641</v>
      </c>
      <c r="N74" s="236">
        <f t="shared" si="7"/>
        <v>0.0014211426213077058</v>
      </c>
      <c r="O74" s="18"/>
      <c r="R74" s="363">
        <f>R72/R70</f>
        <v>0.12886597938144329</v>
      </c>
    </row>
    <row r="75" spans="2:15" ht="9.75">
      <c r="B75" s="17"/>
      <c r="C75" s="240" t="s">
        <v>63</v>
      </c>
      <c r="D75" s="221"/>
      <c r="E75" s="237">
        <f aca="true" t="shared" si="8" ref="E75:N75">E62/E70</f>
        <v>0</v>
      </c>
      <c r="F75" s="237">
        <f t="shared" si="8"/>
        <v>0</v>
      </c>
      <c r="G75" s="237">
        <f t="shared" si="8"/>
        <v>0.03932178932178932</v>
      </c>
      <c r="H75" s="237">
        <f t="shared" si="8"/>
        <v>0.04046961325966851</v>
      </c>
      <c r="I75" s="237">
        <f t="shared" si="8"/>
        <v>0.041304347826086954</v>
      </c>
      <c r="J75" s="237">
        <f t="shared" si="8"/>
        <v>0.04466019417475728</v>
      </c>
      <c r="K75" s="237">
        <f t="shared" si="8"/>
        <v>0.0464572192513369</v>
      </c>
      <c r="L75" s="237">
        <f t="shared" si="8"/>
        <v>0.04751256443298969</v>
      </c>
      <c r="M75" s="237">
        <f t="shared" si="8"/>
        <v>0.048429346641906526</v>
      </c>
      <c r="N75" s="237">
        <f t="shared" si="8"/>
        <v>0.04894175088703496</v>
      </c>
      <c r="O75" s="18"/>
    </row>
    <row r="76" spans="2:15" ht="9.75">
      <c r="B76" s="17"/>
      <c r="C76" s="6" t="s">
        <v>64</v>
      </c>
      <c r="D76" s="221"/>
      <c r="E76" s="217"/>
      <c r="F76" s="217">
        <f aca="true" t="shared" si="9" ref="F76:N76">F65/F70</f>
        <v>0.026967150496562262</v>
      </c>
      <c r="G76" s="217">
        <f t="shared" si="9"/>
        <v>0.02886002886002886</v>
      </c>
      <c r="H76" s="217">
        <f t="shared" si="9"/>
        <v>0.03149171270718232</v>
      </c>
      <c r="I76" s="217">
        <f t="shared" si="9"/>
        <v>0.03029891304347826</v>
      </c>
      <c r="J76" s="217">
        <f t="shared" si="9"/>
        <v>0.0326629680998613</v>
      </c>
      <c r="K76" s="217">
        <f t="shared" si="9"/>
        <v>0.03495989304812834</v>
      </c>
      <c r="L76" s="217">
        <f t="shared" si="9"/>
        <v>0.037449091494845356</v>
      </c>
      <c r="M76" s="217">
        <f t="shared" si="9"/>
        <v>0.03998134087712782</v>
      </c>
      <c r="N76" s="217">
        <f t="shared" si="9"/>
        <v>0.042319855657457155</v>
      </c>
      <c r="O76" s="18"/>
    </row>
    <row r="77" spans="2:15" ht="9.75">
      <c r="B77" s="17"/>
      <c r="C77" s="6" t="s">
        <v>65</v>
      </c>
      <c r="D77" s="221"/>
      <c r="E77" s="217">
        <f aca="true" t="shared" si="10" ref="E77:N77">E67/E70</f>
        <v>0.024205378973105134</v>
      </c>
      <c r="F77" s="217">
        <f t="shared" si="10"/>
        <v>0.025744843391902215</v>
      </c>
      <c r="G77" s="217">
        <f t="shared" si="10"/>
        <v>0.027056277056277056</v>
      </c>
      <c r="H77" s="217">
        <f t="shared" si="10"/>
        <v>0.02665745856353591</v>
      </c>
      <c r="I77" s="217">
        <f t="shared" si="10"/>
        <v>0.019904891304347826</v>
      </c>
      <c r="J77" s="217">
        <f t="shared" si="10"/>
        <v>0.021775312066574203</v>
      </c>
      <c r="K77" s="217">
        <f t="shared" si="10"/>
        <v>0.02713903743315508</v>
      </c>
      <c r="L77" s="217">
        <f t="shared" si="10"/>
        <v>0.028200257731958764</v>
      </c>
      <c r="M77" s="217">
        <f t="shared" si="10"/>
        <v>0.02920495846487156</v>
      </c>
      <c r="N77" s="217">
        <f t="shared" si="10"/>
        <v>0.0299868510177466</v>
      </c>
      <c r="O77" s="18"/>
    </row>
    <row r="78" spans="2:15" ht="9.75">
      <c r="B78" s="17"/>
      <c r="C78" s="188" t="s">
        <v>66</v>
      </c>
      <c r="D78" s="168"/>
      <c r="E78" s="234"/>
      <c r="F78" s="234"/>
      <c r="G78" s="234">
        <f aca="true" t="shared" si="11" ref="G78:M78">SUM(G74:G77)</f>
        <v>0.11046176046176046</v>
      </c>
      <c r="H78" s="234">
        <f t="shared" si="11"/>
        <v>0.11546961325966851</v>
      </c>
      <c r="I78" s="234">
        <f t="shared" si="11"/>
        <v>0.10923913043478262</v>
      </c>
      <c r="J78" s="234">
        <f t="shared" si="11"/>
        <v>0.11712898751733702</v>
      </c>
      <c r="K78" s="234">
        <f t="shared" si="11"/>
        <v>0.1195187165775401</v>
      </c>
      <c r="L78" s="234">
        <f t="shared" si="11"/>
        <v>0.12637325386597936</v>
      </c>
      <c r="M78" s="234">
        <f t="shared" si="11"/>
        <v>0.11899627117734447</v>
      </c>
      <c r="N78" s="234">
        <f>SUM(N74:N77)</f>
        <v>0.12266960018354643</v>
      </c>
      <c r="O78" s="18"/>
    </row>
    <row r="79" spans="2:15" ht="10.5" thickBot="1">
      <c r="B79" s="17"/>
      <c r="C79" s="7"/>
      <c r="D79" s="168"/>
      <c r="E79" s="7"/>
      <c r="F79" s="7"/>
      <c r="G79" s="7"/>
      <c r="H79" s="7"/>
      <c r="I79" s="7"/>
      <c r="J79" s="7"/>
      <c r="K79" s="7"/>
      <c r="L79" s="7"/>
      <c r="M79" s="7"/>
      <c r="N79" s="7"/>
      <c r="O79" s="18"/>
    </row>
    <row r="80" spans="2:15" ht="10.5" thickBot="1">
      <c r="B80" s="17"/>
      <c r="C80" s="53" t="s">
        <v>3</v>
      </c>
      <c r="D80" s="168"/>
      <c r="E80" s="172">
        <v>2014</v>
      </c>
      <c r="F80" s="173">
        <v>2015</v>
      </c>
      <c r="G80" s="173">
        <v>2016</v>
      </c>
      <c r="H80" s="173">
        <v>2017</v>
      </c>
      <c r="I80" s="173">
        <v>2018</v>
      </c>
      <c r="J80" s="173">
        <v>2019</v>
      </c>
      <c r="K80" s="173">
        <v>2020</v>
      </c>
      <c r="L80" s="173">
        <v>2021</v>
      </c>
      <c r="M80" s="173">
        <v>2022</v>
      </c>
      <c r="N80" s="174">
        <v>2023</v>
      </c>
      <c r="O80" s="18"/>
    </row>
    <row r="81" spans="2:15" ht="9.75">
      <c r="B81" s="17"/>
      <c r="C81" s="7"/>
      <c r="D81" s="223"/>
      <c r="E81" s="7"/>
      <c r="F81" s="7"/>
      <c r="G81" s="7"/>
      <c r="H81" s="7"/>
      <c r="I81" s="7"/>
      <c r="J81" s="7"/>
      <c r="K81" s="7"/>
      <c r="L81" s="7"/>
      <c r="M81" s="7"/>
      <c r="N81" s="7"/>
      <c r="O81" s="18"/>
    </row>
    <row r="82" spans="2:15" ht="9.75">
      <c r="B82" s="17"/>
      <c r="C82" s="211" t="s">
        <v>36</v>
      </c>
      <c r="D82" s="168" t="s">
        <v>35</v>
      </c>
      <c r="E82" s="179">
        <v>17824</v>
      </c>
      <c r="F82" s="179">
        <v>18150</v>
      </c>
      <c r="G82" s="179">
        <v>19573</v>
      </c>
      <c r="H82" s="179">
        <f aca="true" t="shared" si="12" ref="H82:N82">G82+H83</f>
        <v>20473</v>
      </c>
      <c r="I82" s="179">
        <f t="shared" si="12"/>
        <v>21373</v>
      </c>
      <c r="J82" s="210">
        <f t="shared" si="12"/>
        <v>22273</v>
      </c>
      <c r="K82" s="179">
        <f t="shared" si="12"/>
        <v>23173</v>
      </c>
      <c r="L82" s="179">
        <f t="shared" si="12"/>
        <v>24073</v>
      </c>
      <c r="M82" s="179">
        <f t="shared" si="12"/>
        <v>24973</v>
      </c>
      <c r="N82" s="179">
        <f t="shared" si="12"/>
        <v>25873</v>
      </c>
      <c r="O82" s="18"/>
    </row>
    <row r="83" spans="2:15" ht="9.75">
      <c r="B83" s="17"/>
      <c r="C83" s="51" t="s">
        <v>33</v>
      </c>
      <c r="D83" s="168"/>
      <c r="E83" s="179">
        <f>E82-N46</f>
        <v>1086</v>
      </c>
      <c r="F83" s="179">
        <f>F82-E82</f>
        <v>326</v>
      </c>
      <c r="G83" s="179">
        <f>G82-F82</f>
        <v>1423</v>
      </c>
      <c r="H83" s="179">
        <f>N15</f>
        <v>900</v>
      </c>
      <c r="I83" s="179">
        <f aca="true" t="shared" si="13" ref="I83:N83">H83*I84</f>
        <v>900</v>
      </c>
      <c r="J83" s="179">
        <f t="shared" si="13"/>
        <v>900</v>
      </c>
      <c r="K83" s="179">
        <f t="shared" si="13"/>
        <v>900</v>
      </c>
      <c r="L83" s="179">
        <f t="shared" si="13"/>
        <v>900</v>
      </c>
      <c r="M83" s="179">
        <f t="shared" si="13"/>
        <v>900</v>
      </c>
      <c r="N83" s="179">
        <f t="shared" si="13"/>
        <v>900</v>
      </c>
      <c r="O83" s="18"/>
    </row>
    <row r="84" spans="2:15" ht="9.75">
      <c r="B84" s="17"/>
      <c r="C84" s="51" t="s">
        <v>23</v>
      </c>
      <c r="D84" s="168"/>
      <c r="E84" s="196">
        <f>N16</f>
        <v>1</v>
      </c>
      <c r="F84" s="196">
        <f>N16</f>
        <v>1</v>
      </c>
      <c r="G84" s="196">
        <f>N16</f>
        <v>1</v>
      </c>
      <c r="H84" s="383">
        <f>N16</f>
        <v>1</v>
      </c>
      <c r="I84" s="196">
        <f>N16</f>
        <v>1</v>
      </c>
      <c r="J84" s="212">
        <f>N16</f>
        <v>1</v>
      </c>
      <c r="K84" s="196">
        <f>N16</f>
        <v>1</v>
      </c>
      <c r="L84" s="209">
        <f>N16</f>
        <v>1</v>
      </c>
      <c r="M84" s="196">
        <f>N16</f>
        <v>1</v>
      </c>
      <c r="N84" s="203">
        <f>N16</f>
        <v>1</v>
      </c>
      <c r="O84" s="18"/>
    </row>
    <row r="85" spans="2:15" ht="9.75">
      <c r="B85" s="17"/>
      <c r="C85" s="26"/>
      <c r="D85" s="168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8"/>
    </row>
    <row r="86" spans="2:15" ht="9.75">
      <c r="B86" s="17"/>
      <c r="C86" s="180" t="s">
        <v>34</v>
      </c>
      <c r="D86" s="221"/>
      <c r="E86" s="181">
        <f>N53+E87</f>
        <v>13138</v>
      </c>
      <c r="F86" s="181">
        <f aca="true" t="shared" si="14" ref="F86:N86">E86+F87</f>
        <v>13464</v>
      </c>
      <c r="G86" s="181">
        <f t="shared" si="14"/>
        <v>14887</v>
      </c>
      <c r="H86" s="181">
        <f t="shared" si="14"/>
        <v>15787</v>
      </c>
      <c r="I86" s="181">
        <f t="shared" si="14"/>
        <v>16687</v>
      </c>
      <c r="J86" s="181">
        <f t="shared" si="14"/>
        <v>17587</v>
      </c>
      <c r="K86" s="181">
        <f t="shared" si="14"/>
        <v>18487</v>
      </c>
      <c r="L86" s="181">
        <f t="shared" si="14"/>
        <v>19387</v>
      </c>
      <c r="M86" s="181">
        <f t="shared" si="14"/>
        <v>20287</v>
      </c>
      <c r="N86" s="181">
        <f t="shared" si="14"/>
        <v>21187</v>
      </c>
      <c r="O86" s="18"/>
    </row>
    <row r="87" spans="2:15" ht="9.75">
      <c r="B87" s="17"/>
      <c r="C87" s="180" t="s">
        <v>33</v>
      </c>
      <c r="D87" s="221"/>
      <c r="E87" s="181">
        <f aca="true" t="shared" si="15" ref="E87:N87">E83*E88</f>
        <v>1086</v>
      </c>
      <c r="F87" s="181">
        <f t="shared" si="15"/>
        <v>326</v>
      </c>
      <c r="G87" s="181">
        <f t="shared" si="15"/>
        <v>1423</v>
      </c>
      <c r="H87" s="181">
        <f t="shared" si="15"/>
        <v>900</v>
      </c>
      <c r="I87" s="181">
        <f t="shared" si="15"/>
        <v>900</v>
      </c>
      <c r="J87" s="181">
        <f t="shared" si="15"/>
        <v>900</v>
      </c>
      <c r="K87" s="181">
        <f t="shared" si="15"/>
        <v>900</v>
      </c>
      <c r="L87" s="181">
        <f t="shared" si="15"/>
        <v>900</v>
      </c>
      <c r="M87" s="181">
        <f t="shared" si="15"/>
        <v>900</v>
      </c>
      <c r="N87" s="181">
        <f t="shared" si="15"/>
        <v>900</v>
      </c>
      <c r="O87" s="18"/>
    </row>
    <row r="88" spans="2:15" ht="9.75">
      <c r="B88" s="17"/>
      <c r="C88" s="180" t="s">
        <v>42</v>
      </c>
      <c r="D88" s="221"/>
      <c r="E88" s="183">
        <f>N17</f>
        <v>1</v>
      </c>
      <c r="F88" s="183">
        <f>N17</f>
        <v>1</v>
      </c>
      <c r="G88" s="183">
        <f>N17</f>
        <v>1</v>
      </c>
      <c r="H88" s="183">
        <f>N17</f>
        <v>1</v>
      </c>
      <c r="I88" s="183">
        <f>N17</f>
        <v>1</v>
      </c>
      <c r="J88" s="183">
        <f>N17</f>
        <v>1</v>
      </c>
      <c r="K88" s="183">
        <f>N17</f>
        <v>1</v>
      </c>
      <c r="L88" s="183">
        <f>N17</f>
        <v>1</v>
      </c>
      <c r="M88" s="183">
        <f>N17</f>
        <v>1</v>
      </c>
      <c r="N88" s="183">
        <f>N17</f>
        <v>1</v>
      </c>
      <c r="O88" s="18"/>
    </row>
    <row r="89" spans="2:15" ht="9.75">
      <c r="B89" s="17"/>
      <c r="C89" s="26"/>
      <c r="D89" s="22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8"/>
    </row>
    <row r="90" spans="2:15" ht="9.75">
      <c r="B90" s="17"/>
      <c r="C90" s="38" t="s">
        <v>31</v>
      </c>
      <c r="D90" s="221"/>
      <c r="E90" s="184">
        <v>0.02</v>
      </c>
      <c r="F90" s="184">
        <v>0.002</v>
      </c>
      <c r="G90" s="184">
        <v>0.002</v>
      </c>
      <c r="H90" s="382">
        <f>H15</f>
        <v>0.012</v>
      </c>
      <c r="I90" s="184">
        <f>H15</f>
        <v>0.012</v>
      </c>
      <c r="J90" s="184">
        <f>H15</f>
        <v>0.012</v>
      </c>
      <c r="K90" s="184">
        <f>H15</f>
        <v>0.012</v>
      </c>
      <c r="L90" s="184">
        <f>H15</f>
        <v>0.012</v>
      </c>
      <c r="M90" s="184">
        <f>H15</f>
        <v>0.012</v>
      </c>
      <c r="N90" s="184">
        <f>H15</f>
        <v>0.012</v>
      </c>
      <c r="O90" s="18"/>
    </row>
    <row r="91" spans="2:15" ht="9.75">
      <c r="B91" s="17"/>
      <c r="C91" s="38" t="s">
        <v>38</v>
      </c>
      <c r="D91" s="222" t="s">
        <v>6</v>
      </c>
      <c r="E91" s="182">
        <f aca="true" t="shared" si="16" ref="E91:N91">E86*E90</f>
        <v>262.76</v>
      </c>
      <c r="F91" s="182">
        <f t="shared" si="16"/>
        <v>26.928</v>
      </c>
      <c r="G91" s="182">
        <f t="shared" si="16"/>
        <v>29.774</v>
      </c>
      <c r="H91" s="182">
        <f t="shared" si="16"/>
        <v>189.44400000000002</v>
      </c>
      <c r="I91" s="182">
        <f t="shared" si="16"/>
        <v>200.244</v>
      </c>
      <c r="J91" s="182">
        <f t="shared" si="16"/>
        <v>211.044</v>
      </c>
      <c r="K91" s="182">
        <f t="shared" si="16"/>
        <v>221.844</v>
      </c>
      <c r="L91" s="182">
        <f t="shared" si="16"/>
        <v>232.644</v>
      </c>
      <c r="M91" s="182">
        <f t="shared" si="16"/>
        <v>243.44400000000002</v>
      </c>
      <c r="N91" s="182">
        <f t="shared" si="16"/>
        <v>254.244</v>
      </c>
      <c r="O91" s="18"/>
    </row>
    <row r="92" spans="2:15" ht="9.75">
      <c r="B92" s="17"/>
      <c r="C92" s="7"/>
      <c r="D92" s="168"/>
      <c r="E92" s="7"/>
      <c r="F92" s="7"/>
      <c r="G92" s="7"/>
      <c r="H92" s="7"/>
      <c r="I92" s="7"/>
      <c r="J92" s="7"/>
      <c r="K92" s="7"/>
      <c r="L92" s="7"/>
      <c r="M92" s="7"/>
      <c r="N92" s="7"/>
      <c r="O92" s="18"/>
    </row>
    <row r="93" spans="2:15" ht="9.75">
      <c r="B93" s="17"/>
      <c r="C93" s="240" t="s">
        <v>62</v>
      </c>
      <c r="D93" s="168"/>
      <c r="E93" s="238">
        <f>N62*E94</f>
        <v>880.7372000394948</v>
      </c>
      <c r="F93" s="238">
        <f>E93*F94</f>
        <v>934.462169241904</v>
      </c>
      <c r="G93" s="238">
        <f aca="true" t="shared" si="17" ref="G93:N93">F93*G94</f>
        <v>991.46436156566</v>
      </c>
      <c r="H93" s="238">
        <f t="shared" si="17"/>
        <v>1051.9436876211653</v>
      </c>
      <c r="I93" s="238">
        <f t="shared" si="17"/>
        <v>1116.1122525660562</v>
      </c>
      <c r="J93" s="238">
        <f t="shared" si="17"/>
        <v>1184.1950999725855</v>
      </c>
      <c r="K93" s="238">
        <f t="shared" si="17"/>
        <v>1256.4310010709132</v>
      </c>
      <c r="L93" s="238">
        <f t="shared" si="17"/>
        <v>1333.073292136239</v>
      </c>
      <c r="M93" s="238">
        <f t="shared" si="17"/>
        <v>1414.3907629565495</v>
      </c>
      <c r="N93" s="238">
        <f t="shared" si="17"/>
        <v>1500.6685994968989</v>
      </c>
      <c r="O93" s="18"/>
    </row>
    <row r="94" spans="2:15" ht="9.75">
      <c r="B94" s="17"/>
      <c r="C94" s="240" t="s">
        <v>61</v>
      </c>
      <c r="D94" s="168"/>
      <c r="E94" s="237">
        <f>N19</f>
        <v>1.061</v>
      </c>
      <c r="F94" s="237">
        <f>N19</f>
        <v>1.061</v>
      </c>
      <c r="G94" s="237">
        <f>N19</f>
        <v>1.061</v>
      </c>
      <c r="H94" s="237">
        <f>N19</f>
        <v>1.061</v>
      </c>
      <c r="I94" s="237">
        <f>N19</f>
        <v>1.061</v>
      </c>
      <c r="J94" s="237">
        <f>N19</f>
        <v>1.061</v>
      </c>
      <c r="K94" s="237">
        <f>N19</f>
        <v>1.061</v>
      </c>
      <c r="L94" s="237">
        <f>N19</f>
        <v>1.061</v>
      </c>
      <c r="M94" s="237">
        <f>N19</f>
        <v>1.061</v>
      </c>
      <c r="N94" s="237">
        <f>N19</f>
        <v>1.061</v>
      </c>
      <c r="O94" s="18"/>
    </row>
    <row r="95" spans="2:15" ht="9.75">
      <c r="B95" s="17"/>
      <c r="C95" s="7"/>
      <c r="D95" s="168"/>
      <c r="E95" s="7"/>
      <c r="F95" s="7"/>
      <c r="G95" s="7"/>
      <c r="H95" s="7"/>
      <c r="I95" s="7"/>
      <c r="J95" s="7"/>
      <c r="K95" s="7"/>
      <c r="L95" s="7"/>
      <c r="M95" s="7"/>
      <c r="N95" s="7"/>
      <c r="O95" s="18"/>
    </row>
    <row r="96" spans="2:15" ht="9.75">
      <c r="B96" s="17"/>
      <c r="C96" s="5" t="s">
        <v>46</v>
      </c>
      <c r="D96" s="221" t="s">
        <v>6</v>
      </c>
      <c r="E96" s="136">
        <f>N65*E97</f>
        <v>797.6767728981531</v>
      </c>
      <c r="F96" s="136">
        <f>E96*F97</f>
        <v>886.4581977217175</v>
      </c>
      <c r="G96" s="136">
        <f aca="true" t="shared" si="18" ref="G96:N96">F96*G97</f>
        <v>985.1209951281446</v>
      </c>
      <c r="H96" s="136">
        <f t="shared" si="18"/>
        <v>1094.764961885907</v>
      </c>
      <c r="I96" s="136">
        <f t="shared" si="18"/>
        <v>1216.6123021438084</v>
      </c>
      <c r="J96" s="136">
        <f t="shared" si="18"/>
        <v>1352.021251372414</v>
      </c>
      <c r="K96" s="136">
        <f t="shared" si="18"/>
        <v>1502.5012166501638</v>
      </c>
      <c r="L96" s="136">
        <f t="shared" si="18"/>
        <v>1669.7296020633269</v>
      </c>
      <c r="M96" s="136">
        <f t="shared" si="18"/>
        <v>1855.570506772975</v>
      </c>
      <c r="N96" s="136">
        <f t="shared" si="18"/>
        <v>2062.095504176807</v>
      </c>
      <c r="O96" s="18"/>
    </row>
    <row r="97" spans="2:15" ht="9.75">
      <c r="B97" s="17"/>
      <c r="C97" s="5" t="s">
        <v>61</v>
      </c>
      <c r="D97" s="221"/>
      <c r="E97" s="39">
        <f>H18</f>
        <v>1.1113</v>
      </c>
      <c r="F97" s="39">
        <f>H18</f>
        <v>1.1113</v>
      </c>
      <c r="G97" s="39">
        <f>H18</f>
        <v>1.1113</v>
      </c>
      <c r="H97" s="39">
        <f>H18</f>
        <v>1.1113</v>
      </c>
      <c r="I97" s="39">
        <f>H18</f>
        <v>1.1113</v>
      </c>
      <c r="J97" s="39">
        <f>H18</f>
        <v>1.1113</v>
      </c>
      <c r="K97" s="39">
        <f>H18</f>
        <v>1.1113</v>
      </c>
      <c r="L97" s="39">
        <f>H18</f>
        <v>1.1113</v>
      </c>
      <c r="M97" s="39">
        <f>H18</f>
        <v>1.1113</v>
      </c>
      <c r="N97" s="39">
        <f>H18</f>
        <v>1.1113</v>
      </c>
      <c r="O97" s="18"/>
    </row>
    <row r="98" spans="2:15" ht="9.75">
      <c r="B98" s="17"/>
      <c r="C98" s="5" t="s">
        <v>54</v>
      </c>
      <c r="D98" s="221"/>
      <c r="E98" s="215">
        <f>N67*E99</f>
        <v>548.2783245607361</v>
      </c>
      <c r="F98" s="215">
        <f>E98*F99</f>
        <v>591.0440338764736</v>
      </c>
      <c r="G98" s="215">
        <f aca="true" t="shared" si="19" ref="G98:N98">F98*G99</f>
        <v>637.1454685188386</v>
      </c>
      <c r="H98" s="215">
        <f t="shared" si="19"/>
        <v>686.8428150633081</v>
      </c>
      <c r="I98" s="215">
        <f t="shared" si="19"/>
        <v>740.4165546382461</v>
      </c>
      <c r="J98" s="215">
        <f t="shared" si="19"/>
        <v>798.1690459000293</v>
      </c>
      <c r="K98" s="215">
        <f t="shared" si="19"/>
        <v>860.4262314802316</v>
      </c>
      <c r="L98" s="215">
        <f t="shared" si="19"/>
        <v>927.5394775356898</v>
      </c>
      <c r="M98" s="215">
        <f t="shared" si="19"/>
        <v>999.8875567834737</v>
      </c>
      <c r="N98" s="215">
        <f t="shared" si="19"/>
        <v>1077.8787862125846</v>
      </c>
      <c r="O98" s="18"/>
    </row>
    <row r="99" spans="2:15" ht="9.75">
      <c r="B99" s="17"/>
      <c r="C99" s="5" t="s">
        <v>61</v>
      </c>
      <c r="D99" s="221"/>
      <c r="E99" s="39">
        <f>H19</f>
        <v>1.078</v>
      </c>
      <c r="F99" s="39">
        <f>H19</f>
        <v>1.078</v>
      </c>
      <c r="G99" s="39">
        <f>H19</f>
        <v>1.078</v>
      </c>
      <c r="H99" s="39">
        <f>H19</f>
        <v>1.078</v>
      </c>
      <c r="I99" s="39">
        <f>H19</f>
        <v>1.078</v>
      </c>
      <c r="J99" s="39">
        <f>H19</f>
        <v>1.078</v>
      </c>
      <c r="K99" s="39">
        <f>H19</f>
        <v>1.078</v>
      </c>
      <c r="L99" s="39">
        <f>H19</f>
        <v>1.078</v>
      </c>
      <c r="M99" s="39">
        <f>H19</f>
        <v>1.078</v>
      </c>
      <c r="N99" s="39">
        <f>H19</f>
        <v>1.078</v>
      </c>
      <c r="O99" s="18"/>
    </row>
    <row r="100" spans="2:15" ht="9.75">
      <c r="B100" s="17"/>
      <c r="C100" s="7"/>
      <c r="D100" s="16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8"/>
    </row>
    <row r="101" spans="2:15" ht="9.75">
      <c r="B101" s="17"/>
      <c r="C101" s="188" t="s">
        <v>0</v>
      </c>
      <c r="D101" s="221" t="s">
        <v>6</v>
      </c>
      <c r="E101" s="185">
        <v>17427</v>
      </c>
      <c r="F101" s="185">
        <v>18120</v>
      </c>
      <c r="G101" s="185">
        <v>18624</v>
      </c>
      <c r="H101" s="185">
        <v>19362</v>
      </c>
      <c r="I101" s="185">
        <f aca="true" t="shared" si="20" ref="I101:N101">H101*I102</f>
        <v>20184.885</v>
      </c>
      <c r="J101" s="185">
        <f t="shared" si="20"/>
        <v>21042.7426125</v>
      </c>
      <c r="K101" s="185">
        <f t="shared" si="20"/>
        <v>21937.05917353125</v>
      </c>
      <c r="L101" s="185">
        <f t="shared" si="20"/>
        <v>22869.384188406326</v>
      </c>
      <c r="M101" s="185">
        <f t="shared" si="20"/>
        <v>23841.333016413595</v>
      </c>
      <c r="N101" s="185">
        <f t="shared" si="20"/>
        <v>24854.589669611174</v>
      </c>
      <c r="O101" s="18"/>
    </row>
    <row r="102" spans="2:15" ht="9.75">
      <c r="B102" s="17"/>
      <c r="C102" s="188" t="s">
        <v>7</v>
      </c>
      <c r="D102" s="221" t="s">
        <v>6</v>
      </c>
      <c r="E102" s="186">
        <f>E101/N70</f>
        <v>1.0274747951182124</v>
      </c>
      <c r="F102" s="186">
        <f>F101/E101</f>
        <v>1.0397658805302117</v>
      </c>
      <c r="G102" s="186">
        <f>G101/F101</f>
        <v>1.0278145695364238</v>
      </c>
      <c r="H102" s="381">
        <f>H101/G101</f>
        <v>1.0396262886597938</v>
      </c>
      <c r="I102" s="186">
        <f>N18</f>
        <v>1.0425</v>
      </c>
      <c r="J102" s="186">
        <f>N18</f>
        <v>1.0425</v>
      </c>
      <c r="K102" s="186">
        <f>N18</f>
        <v>1.0425</v>
      </c>
      <c r="L102" s="187">
        <f>N18</f>
        <v>1.0425</v>
      </c>
      <c r="M102" s="187">
        <f>N18</f>
        <v>1.0425</v>
      </c>
      <c r="N102" s="187">
        <f>N18</f>
        <v>1.0425</v>
      </c>
      <c r="O102" s="18"/>
    </row>
    <row r="103" spans="1:15" ht="9.75">
      <c r="A103" s="1" t="s">
        <v>35</v>
      </c>
      <c r="B103" s="17"/>
      <c r="C103" s="188" t="s">
        <v>96</v>
      </c>
      <c r="D103" s="221"/>
      <c r="E103" s="186">
        <f>E86/E101</f>
        <v>0.7538876456073909</v>
      </c>
      <c r="F103" s="186">
        <f aca="true" t="shared" si="21" ref="F103:N103">F86/F101</f>
        <v>0.743046357615894</v>
      </c>
      <c r="G103" s="186">
        <f t="shared" si="21"/>
        <v>0.7993449312714777</v>
      </c>
      <c r="H103" s="186">
        <f>H86/H101</f>
        <v>0.8153599834727817</v>
      </c>
      <c r="I103" s="186">
        <f t="shared" si="21"/>
        <v>0.8267077072770046</v>
      </c>
      <c r="J103" s="186">
        <f t="shared" si="21"/>
        <v>0.8357750852093212</v>
      </c>
      <c r="K103" s="186">
        <f t="shared" si="21"/>
        <v>0.8427291850635107</v>
      </c>
      <c r="L103" s="186">
        <f t="shared" si="21"/>
        <v>0.8477272426875523</v>
      </c>
      <c r="M103" s="186">
        <f t="shared" si="21"/>
        <v>0.8509171859657927</v>
      </c>
      <c r="N103" s="186">
        <f t="shared" si="21"/>
        <v>0.8524381324188423</v>
      </c>
      <c r="O103" s="18"/>
    </row>
    <row r="104" spans="2:15" ht="9.75">
      <c r="B104" s="17"/>
      <c r="C104" s="188" t="s">
        <v>97</v>
      </c>
      <c r="D104" s="221"/>
      <c r="E104" s="186">
        <f>E82/E101</f>
        <v>1.0227807425259654</v>
      </c>
      <c r="F104" s="186">
        <f aca="true" t="shared" si="22" ref="F104:N104">F82/F101</f>
        <v>1.0016556291390728</v>
      </c>
      <c r="G104" s="186">
        <f t="shared" si="22"/>
        <v>1.0509557560137457</v>
      </c>
      <c r="H104" s="186">
        <f t="shared" si="22"/>
        <v>1.0573804359053818</v>
      </c>
      <c r="I104" s="186">
        <f t="shared" si="22"/>
        <v>1.0588616184833355</v>
      </c>
      <c r="J104" s="186">
        <f t="shared" si="22"/>
        <v>1.0584646882849384</v>
      </c>
      <c r="K104" s="186">
        <f t="shared" si="22"/>
        <v>1.0563403151120643</v>
      </c>
      <c r="L104" s="186">
        <f t="shared" si="22"/>
        <v>1.0526300053240545</v>
      </c>
      <c r="M104" s="186">
        <f t="shared" si="22"/>
        <v>1.0474665985667542</v>
      </c>
      <c r="N104" s="186">
        <f t="shared" si="22"/>
        <v>1.0409747392303161</v>
      </c>
      <c r="O104" s="18"/>
    </row>
    <row r="105" spans="2:15" ht="9.75">
      <c r="B105" s="17"/>
      <c r="C105" s="188"/>
      <c r="D105" s="221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"/>
    </row>
    <row r="106" spans="2:15" ht="9.75">
      <c r="B106" s="17"/>
      <c r="C106" s="38" t="s">
        <v>39</v>
      </c>
      <c r="D106" s="221"/>
      <c r="E106" s="236">
        <f>E91/E101</f>
        <v>0.015077752912147815</v>
      </c>
      <c r="F106" s="236">
        <f>F91/F101</f>
        <v>0.0014860927152317881</v>
      </c>
      <c r="G106" s="236">
        <f>G91/G101</f>
        <v>0.0015986898625429554</v>
      </c>
      <c r="H106" s="236">
        <f>H91/H101</f>
        <v>0.009784319801673382</v>
      </c>
      <c r="I106" s="236">
        <f aca="true" t="shared" si="23" ref="I106:N106">I91/I101</f>
        <v>0.009920492487324056</v>
      </c>
      <c r="J106" s="236">
        <f t="shared" si="23"/>
        <v>0.010029301022511854</v>
      </c>
      <c r="K106" s="236">
        <f t="shared" si="23"/>
        <v>0.010112750220762128</v>
      </c>
      <c r="L106" s="236">
        <f t="shared" si="23"/>
        <v>0.010172726912250627</v>
      </c>
      <c r="M106" s="236">
        <f t="shared" si="23"/>
        <v>0.010211006231589513</v>
      </c>
      <c r="N106" s="236">
        <f t="shared" si="23"/>
        <v>0.010229257589026108</v>
      </c>
      <c r="O106" s="18"/>
    </row>
    <row r="107" spans="2:15" ht="9.75">
      <c r="B107" s="17"/>
      <c r="C107" s="240" t="s">
        <v>63</v>
      </c>
      <c r="D107" s="221"/>
      <c r="E107" s="237">
        <f>E93/E101</f>
        <v>0.05053865840589286</v>
      </c>
      <c r="F107" s="237">
        <f aca="true" t="shared" si="24" ref="F107:N107">F93/F101</f>
        <v>0.05157075989193731</v>
      </c>
      <c r="G107" s="237">
        <f t="shared" si="24"/>
        <v>0.05323584415623175</v>
      </c>
      <c r="H107" s="237">
        <f t="shared" si="24"/>
        <v>0.05433032164141955</v>
      </c>
      <c r="I107" s="237">
        <f t="shared" si="24"/>
        <v>0.055294456845607805</v>
      </c>
      <c r="J107" s="237">
        <f t="shared" si="24"/>
        <v>0.05627570140353945</v>
      </c>
      <c r="K107" s="237">
        <f t="shared" si="24"/>
        <v>0.057274358934441584</v>
      </c>
      <c r="L107" s="237">
        <f t="shared" si="24"/>
        <v>0.05829073844550842</v>
      </c>
      <c r="M107" s="237">
        <f t="shared" si="24"/>
        <v>0.059325154427515035</v>
      </c>
      <c r="N107" s="237">
        <f t="shared" si="24"/>
        <v>0.06037792695212801</v>
      </c>
      <c r="O107" s="18"/>
    </row>
    <row r="108" spans="2:15" ht="9.75">
      <c r="B108" s="17"/>
      <c r="C108" s="6" t="s">
        <v>64</v>
      </c>
      <c r="D108" s="221"/>
      <c r="E108" s="217">
        <f>E96/E101</f>
        <v>0.045772466454246465</v>
      </c>
      <c r="F108" s="217">
        <f aca="true" t="shared" si="25" ref="F108:N108">F96/F101</f>
        <v>0.048921534090602514</v>
      </c>
      <c r="G108" s="217">
        <f t="shared" si="25"/>
        <v>0.05289524243600433</v>
      </c>
      <c r="H108" s="217">
        <f t="shared" si="25"/>
        <v>0.05654193584784149</v>
      </c>
      <c r="I108" s="217">
        <f t="shared" si="25"/>
        <v>0.06027343242945444</v>
      </c>
      <c r="J108" s="217">
        <f t="shared" si="25"/>
        <v>0.06425118988858773</v>
      </c>
      <c r="K108" s="217">
        <f t="shared" si="25"/>
        <v>0.0684914602620504</v>
      </c>
      <c r="L108" s="217">
        <f t="shared" si="25"/>
        <v>0.07301156814313343</v>
      </c>
      <c r="M108" s="217">
        <f t="shared" si="25"/>
        <v>0.07782998146519346</v>
      </c>
      <c r="N108" s="217">
        <f t="shared" si="25"/>
        <v>0.08296638695661342</v>
      </c>
      <c r="O108" s="18"/>
    </row>
    <row r="109" spans="2:15" ht="9.75">
      <c r="B109" s="17"/>
      <c r="C109" s="6" t="s">
        <v>65</v>
      </c>
      <c r="D109" s="221"/>
      <c r="E109" s="217">
        <f>E98/E101</f>
        <v>0.03146142907905756</v>
      </c>
      <c r="F109" s="217">
        <f aca="true" t="shared" si="26" ref="F109:N109">F98/F101</f>
        <v>0.0326183241653683</v>
      </c>
      <c r="G109" s="217">
        <f>G98/G101</f>
        <v>0.03421098950380362</v>
      </c>
      <c r="H109" s="217">
        <f t="shared" si="26"/>
        <v>0.03547375348947981</v>
      </c>
      <c r="I109" s="217">
        <f t="shared" si="26"/>
        <v>0.03668173262509279</v>
      </c>
      <c r="J109" s="217">
        <f t="shared" si="26"/>
        <v>0.03793084678163073</v>
      </c>
      <c r="K109" s="217">
        <f t="shared" si="26"/>
        <v>0.03922249671999801</v>
      </c>
      <c r="L109" s="217">
        <f t="shared" si="26"/>
        <v>0.04055813090087085</v>
      </c>
      <c r="M109" s="217">
        <f t="shared" si="26"/>
        <v>0.04193924710900602</v>
      </c>
      <c r="N109" s="217">
        <f t="shared" si="26"/>
        <v>0.04336739413286186</v>
      </c>
      <c r="O109" s="18"/>
    </row>
    <row r="110" spans="2:15" ht="9.75">
      <c r="B110" s="17"/>
      <c r="C110" s="188" t="s">
        <v>66</v>
      </c>
      <c r="D110" s="168"/>
      <c r="E110" s="234">
        <f aca="true" t="shared" si="27" ref="E110:N110">SUM(E106:E109)</f>
        <v>0.1428503068513447</v>
      </c>
      <c r="F110" s="234">
        <f t="shared" si="27"/>
        <v>0.1345967108631399</v>
      </c>
      <c r="G110" s="234">
        <f t="shared" si="27"/>
        <v>0.14194076595858265</v>
      </c>
      <c r="H110" s="234">
        <f t="shared" si="27"/>
        <v>0.15613033078041424</v>
      </c>
      <c r="I110" s="234">
        <f t="shared" si="27"/>
        <v>0.16217011438747908</v>
      </c>
      <c r="J110" s="234">
        <f t="shared" si="27"/>
        <v>0.16848703909626978</v>
      </c>
      <c r="K110" s="234">
        <f t="shared" si="27"/>
        <v>0.17510106613725213</v>
      </c>
      <c r="L110" s="234">
        <f t="shared" si="27"/>
        <v>0.18203316440176331</v>
      </c>
      <c r="M110" s="234">
        <f t="shared" si="27"/>
        <v>0.189305389233304</v>
      </c>
      <c r="N110" s="234">
        <f t="shared" si="27"/>
        <v>0.19694096563062938</v>
      </c>
      <c r="O110" s="18"/>
    </row>
    <row r="111" spans="2:15" ht="9.75">
      <c r="B111" s="17"/>
      <c r="C111" s="7"/>
      <c r="D111" s="16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8"/>
    </row>
    <row r="112" spans="2:15" ht="10.5" thickBot="1">
      <c r="B112" s="17"/>
      <c r="C112" s="7"/>
      <c r="D112" s="22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8"/>
    </row>
    <row r="113" spans="2:15" ht="10.5" thickBot="1">
      <c r="B113" s="17"/>
      <c r="C113" s="53" t="s">
        <v>22</v>
      </c>
      <c r="D113" s="54"/>
      <c r="E113" s="172">
        <v>2024</v>
      </c>
      <c r="F113" s="173">
        <v>2025</v>
      </c>
      <c r="G113" s="173">
        <v>2026</v>
      </c>
      <c r="H113" s="173">
        <v>2027</v>
      </c>
      <c r="I113" s="173">
        <v>2028</v>
      </c>
      <c r="J113" s="173">
        <v>2029</v>
      </c>
      <c r="K113" s="173">
        <v>2030</v>
      </c>
      <c r="L113" s="173">
        <v>2031</v>
      </c>
      <c r="M113" s="173">
        <v>2032</v>
      </c>
      <c r="N113" s="174">
        <v>2033</v>
      </c>
      <c r="O113" s="18"/>
    </row>
    <row r="114" spans="2:15" ht="9.75">
      <c r="B114" s="17"/>
      <c r="C114" s="7"/>
      <c r="D114" s="223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18"/>
    </row>
    <row r="115" spans="2:15" ht="9.75">
      <c r="B115" s="17"/>
      <c r="C115" s="51" t="s">
        <v>36</v>
      </c>
      <c r="D115" s="168" t="s">
        <v>35</v>
      </c>
      <c r="E115" s="179">
        <f>N82+E116</f>
        <v>26773</v>
      </c>
      <c r="F115" s="179">
        <f aca="true" t="shared" si="28" ref="F115:N115">E115+F116</f>
        <v>27673</v>
      </c>
      <c r="G115" s="179">
        <f t="shared" si="28"/>
        <v>28573</v>
      </c>
      <c r="H115" s="179">
        <f t="shared" si="28"/>
        <v>29473</v>
      </c>
      <c r="I115" s="179">
        <f t="shared" si="28"/>
        <v>30373</v>
      </c>
      <c r="J115" s="179">
        <f t="shared" si="28"/>
        <v>31273</v>
      </c>
      <c r="K115" s="179">
        <f t="shared" si="28"/>
        <v>32173</v>
      </c>
      <c r="L115" s="179">
        <f t="shared" si="28"/>
        <v>33073</v>
      </c>
      <c r="M115" s="179">
        <f t="shared" si="28"/>
        <v>33973</v>
      </c>
      <c r="N115" s="179">
        <f t="shared" si="28"/>
        <v>34873</v>
      </c>
      <c r="O115" s="18"/>
    </row>
    <row r="116" spans="2:15" ht="9.75">
      <c r="B116" s="17"/>
      <c r="C116" s="51" t="s">
        <v>33</v>
      </c>
      <c r="D116" s="168"/>
      <c r="E116" s="179">
        <f>N83*E117</f>
        <v>900</v>
      </c>
      <c r="F116" s="179">
        <f>E116*F117</f>
        <v>900</v>
      </c>
      <c r="G116" s="179">
        <f aca="true" t="shared" si="29" ref="G116:N116">F116*G117</f>
        <v>900</v>
      </c>
      <c r="H116" s="179">
        <f t="shared" si="29"/>
        <v>900</v>
      </c>
      <c r="I116" s="179">
        <f t="shared" si="29"/>
        <v>900</v>
      </c>
      <c r="J116" s="179">
        <f t="shared" si="29"/>
        <v>900</v>
      </c>
      <c r="K116" s="179">
        <f t="shared" si="29"/>
        <v>900</v>
      </c>
      <c r="L116" s="179">
        <f t="shared" si="29"/>
        <v>900</v>
      </c>
      <c r="M116" s="179">
        <f t="shared" si="29"/>
        <v>900</v>
      </c>
      <c r="N116" s="179">
        <f t="shared" si="29"/>
        <v>900</v>
      </c>
      <c r="O116" s="18"/>
    </row>
    <row r="117" spans="2:15" ht="9.75">
      <c r="B117" s="17"/>
      <c r="C117" s="51" t="s">
        <v>23</v>
      </c>
      <c r="D117" s="168"/>
      <c r="E117" s="196">
        <f>N16</f>
        <v>1</v>
      </c>
      <c r="F117" s="196">
        <f>N16</f>
        <v>1</v>
      </c>
      <c r="G117" s="196">
        <f>N16</f>
        <v>1</v>
      </c>
      <c r="H117" s="196">
        <f>N16</f>
        <v>1</v>
      </c>
      <c r="I117" s="196">
        <f>N16</f>
        <v>1</v>
      </c>
      <c r="J117" s="212">
        <f>N16</f>
        <v>1</v>
      </c>
      <c r="K117" s="196">
        <f>N16</f>
        <v>1</v>
      </c>
      <c r="L117" s="209">
        <f>N16</f>
        <v>1</v>
      </c>
      <c r="M117" s="196">
        <f>N16</f>
        <v>1</v>
      </c>
      <c r="N117" s="203">
        <f>N16</f>
        <v>1</v>
      </c>
      <c r="O117" s="18"/>
    </row>
    <row r="118" spans="2:15" ht="9.75">
      <c r="B118" s="17"/>
      <c r="C118" s="26"/>
      <c r="D118" s="168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8"/>
    </row>
    <row r="119" spans="2:15" ht="9.75">
      <c r="B119" s="17"/>
      <c r="C119" s="180" t="s">
        <v>34</v>
      </c>
      <c r="D119" s="221"/>
      <c r="E119" s="181">
        <f>N86+E120</f>
        <v>22087</v>
      </c>
      <c r="F119" s="181">
        <f aca="true" t="shared" si="30" ref="F119:N119">E119+F120</f>
        <v>22987</v>
      </c>
      <c r="G119" s="181">
        <f t="shared" si="30"/>
        <v>23887</v>
      </c>
      <c r="H119" s="181">
        <f t="shared" si="30"/>
        <v>24787</v>
      </c>
      <c r="I119" s="181">
        <f t="shared" si="30"/>
        <v>25687</v>
      </c>
      <c r="J119" s="181">
        <f t="shared" si="30"/>
        <v>26587</v>
      </c>
      <c r="K119" s="181">
        <f t="shared" si="30"/>
        <v>27487</v>
      </c>
      <c r="L119" s="181">
        <f t="shared" si="30"/>
        <v>28387</v>
      </c>
      <c r="M119" s="181">
        <f t="shared" si="30"/>
        <v>29287</v>
      </c>
      <c r="N119" s="181">
        <f t="shared" si="30"/>
        <v>30187</v>
      </c>
      <c r="O119" s="18"/>
    </row>
    <row r="120" spans="2:15" ht="9.75">
      <c r="B120" s="17"/>
      <c r="C120" s="180" t="s">
        <v>33</v>
      </c>
      <c r="D120" s="221"/>
      <c r="E120" s="181">
        <f aca="true" t="shared" si="31" ref="E120:N120">E116*E121</f>
        <v>900</v>
      </c>
      <c r="F120" s="181">
        <f t="shared" si="31"/>
        <v>900</v>
      </c>
      <c r="G120" s="181">
        <f t="shared" si="31"/>
        <v>900</v>
      </c>
      <c r="H120" s="181">
        <f t="shared" si="31"/>
        <v>900</v>
      </c>
      <c r="I120" s="181">
        <f t="shared" si="31"/>
        <v>900</v>
      </c>
      <c r="J120" s="181">
        <f t="shared" si="31"/>
        <v>900</v>
      </c>
      <c r="K120" s="181">
        <f t="shared" si="31"/>
        <v>900</v>
      </c>
      <c r="L120" s="181">
        <f t="shared" si="31"/>
        <v>900</v>
      </c>
      <c r="M120" s="181">
        <f t="shared" si="31"/>
        <v>900</v>
      </c>
      <c r="N120" s="181">
        <f t="shared" si="31"/>
        <v>900</v>
      </c>
      <c r="O120" s="18"/>
    </row>
    <row r="121" spans="2:15" ht="9.75">
      <c r="B121" s="17"/>
      <c r="C121" s="180" t="s">
        <v>42</v>
      </c>
      <c r="D121" s="221"/>
      <c r="E121" s="183">
        <f>N17</f>
        <v>1</v>
      </c>
      <c r="F121" s="183">
        <f>N17</f>
        <v>1</v>
      </c>
      <c r="G121" s="183">
        <f>N17</f>
        <v>1</v>
      </c>
      <c r="H121" s="183">
        <f>N17</f>
        <v>1</v>
      </c>
      <c r="I121" s="183">
        <f>N17</f>
        <v>1</v>
      </c>
      <c r="J121" s="183">
        <f>N17</f>
        <v>1</v>
      </c>
      <c r="K121" s="183">
        <f>N17</f>
        <v>1</v>
      </c>
      <c r="L121" s="183">
        <f>N17</f>
        <v>1</v>
      </c>
      <c r="M121" s="183">
        <f>N17</f>
        <v>1</v>
      </c>
      <c r="N121" s="183">
        <f>N17</f>
        <v>1</v>
      </c>
      <c r="O121" s="18"/>
    </row>
    <row r="122" spans="2:15" ht="9.75">
      <c r="B122" s="17"/>
      <c r="C122" s="26"/>
      <c r="D122" s="22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8"/>
    </row>
    <row r="123" spans="2:15" ht="9.75">
      <c r="B123" s="17"/>
      <c r="C123" s="38" t="s">
        <v>31</v>
      </c>
      <c r="D123" s="221"/>
      <c r="E123" s="184">
        <f>H15</f>
        <v>0.012</v>
      </c>
      <c r="F123" s="184">
        <f>H15</f>
        <v>0.012</v>
      </c>
      <c r="G123" s="184">
        <f>H15</f>
        <v>0.012</v>
      </c>
      <c r="H123" s="184">
        <f>H15</f>
        <v>0.012</v>
      </c>
      <c r="I123" s="184">
        <f>H15</f>
        <v>0.012</v>
      </c>
      <c r="J123" s="184">
        <f>H15</f>
        <v>0.012</v>
      </c>
      <c r="K123" s="184">
        <f>H15</f>
        <v>0.012</v>
      </c>
      <c r="L123" s="184">
        <f>H15</f>
        <v>0.012</v>
      </c>
      <c r="M123" s="184">
        <f>H15</f>
        <v>0.012</v>
      </c>
      <c r="N123" s="184">
        <f>H15</f>
        <v>0.012</v>
      </c>
      <c r="O123" s="18"/>
    </row>
    <row r="124" spans="2:15" ht="9.75">
      <c r="B124" s="17"/>
      <c r="C124" s="38" t="s">
        <v>38</v>
      </c>
      <c r="D124" s="222" t="s">
        <v>6</v>
      </c>
      <c r="E124" s="182">
        <f aca="true" t="shared" si="32" ref="E124:N124">E119*E123</f>
        <v>265.044</v>
      </c>
      <c r="F124" s="182">
        <f t="shared" si="32"/>
        <v>275.844</v>
      </c>
      <c r="G124" s="182">
        <f t="shared" si="32"/>
        <v>286.644</v>
      </c>
      <c r="H124" s="182">
        <f t="shared" si="32"/>
        <v>297.444</v>
      </c>
      <c r="I124" s="182">
        <f t="shared" si="32"/>
        <v>308.244</v>
      </c>
      <c r="J124" s="182">
        <f t="shared" si="32"/>
        <v>319.044</v>
      </c>
      <c r="K124" s="182">
        <f t="shared" si="32"/>
        <v>329.844</v>
      </c>
      <c r="L124" s="182">
        <f t="shared" si="32"/>
        <v>340.644</v>
      </c>
      <c r="M124" s="182">
        <f t="shared" si="32"/>
        <v>351.444</v>
      </c>
      <c r="N124" s="182">
        <f t="shared" si="32"/>
        <v>362.244</v>
      </c>
      <c r="O124" s="18"/>
    </row>
    <row r="125" spans="2:15" ht="9.75">
      <c r="B125" s="17"/>
      <c r="C125" s="7"/>
      <c r="D125" s="16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8"/>
    </row>
    <row r="126" spans="2:15" ht="9.75">
      <c r="B126" s="17"/>
      <c r="C126" s="240" t="s">
        <v>62</v>
      </c>
      <c r="D126" s="168"/>
      <c r="E126" s="238">
        <f>N93*E127</f>
        <v>1592.2093840662096</v>
      </c>
      <c r="F126" s="238">
        <f aca="true" t="shared" si="33" ref="F126:N126">E126*F127</f>
        <v>1689.3341564942484</v>
      </c>
      <c r="G126" s="238">
        <f t="shared" si="33"/>
        <v>1792.3835400403975</v>
      </c>
      <c r="H126" s="238">
        <f t="shared" si="33"/>
        <v>1901.7189359828617</v>
      </c>
      <c r="I126" s="238">
        <f t="shared" si="33"/>
        <v>2017.7237910778163</v>
      </c>
      <c r="J126" s="238">
        <f t="shared" si="33"/>
        <v>2140.804942333563</v>
      </c>
      <c r="K126" s="238">
        <f t="shared" si="33"/>
        <v>2271.39404381591</v>
      </c>
      <c r="L126" s="238">
        <f t="shared" si="33"/>
        <v>2409.9490804886805</v>
      </c>
      <c r="M126" s="238">
        <f t="shared" si="33"/>
        <v>2556.9559743984896</v>
      </c>
      <c r="N126" s="238">
        <f t="shared" si="33"/>
        <v>2712.9302888367974</v>
      </c>
      <c r="O126" s="18"/>
    </row>
    <row r="127" spans="2:15" ht="9.75">
      <c r="B127" s="17"/>
      <c r="C127" s="240" t="s">
        <v>61</v>
      </c>
      <c r="D127" s="168"/>
      <c r="E127" s="239">
        <f>N19</f>
        <v>1.061</v>
      </c>
      <c r="F127" s="239">
        <f>N19</f>
        <v>1.061</v>
      </c>
      <c r="G127" s="239">
        <f>N19</f>
        <v>1.061</v>
      </c>
      <c r="H127" s="237">
        <f>N19</f>
        <v>1.061</v>
      </c>
      <c r="I127" s="237">
        <f>N19</f>
        <v>1.061</v>
      </c>
      <c r="J127" s="237">
        <f>N19</f>
        <v>1.061</v>
      </c>
      <c r="K127" s="237">
        <f>N19</f>
        <v>1.061</v>
      </c>
      <c r="L127" s="237">
        <f>N19</f>
        <v>1.061</v>
      </c>
      <c r="M127" s="237">
        <f>N19</f>
        <v>1.061</v>
      </c>
      <c r="N127" s="237">
        <f>N19</f>
        <v>1.061</v>
      </c>
      <c r="O127" s="18"/>
    </row>
    <row r="128" spans="2:15" ht="9.75">
      <c r="B128" s="17"/>
      <c r="C128" s="7"/>
      <c r="D128" s="16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8"/>
    </row>
    <row r="129" spans="2:15" ht="9.75">
      <c r="B129" s="17"/>
      <c r="C129" s="5" t="s">
        <v>46</v>
      </c>
      <c r="D129" s="221" t="s">
        <v>6</v>
      </c>
      <c r="E129" s="136">
        <f>N96*E130</f>
        <v>2291.6067337916857</v>
      </c>
      <c r="F129" s="136">
        <f aca="true" t="shared" si="34" ref="F129:N129">E129*F130</f>
        <v>2546.6625632627</v>
      </c>
      <c r="G129" s="136">
        <f t="shared" si="34"/>
        <v>2830.1061065538383</v>
      </c>
      <c r="H129" s="136">
        <f t="shared" si="34"/>
        <v>3145.0969162132806</v>
      </c>
      <c r="I129" s="136">
        <f t="shared" si="34"/>
        <v>3495.1462029878185</v>
      </c>
      <c r="J129" s="136">
        <f t="shared" si="34"/>
        <v>3884.1559753803626</v>
      </c>
      <c r="K129" s="136">
        <f t="shared" si="34"/>
        <v>4316.462535440197</v>
      </c>
      <c r="L129" s="136">
        <f t="shared" si="34"/>
        <v>4796.88481563469</v>
      </c>
      <c r="M129" s="136">
        <f t="shared" si="34"/>
        <v>5330.778095614831</v>
      </c>
      <c r="N129" s="136">
        <f t="shared" si="34"/>
        <v>5924.093697656761</v>
      </c>
      <c r="O129" s="18"/>
    </row>
    <row r="130" spans="2:15" ht="9.75">
      <c r="B130" s="17"/>
      <c r="C130" s="5" t="s">
        <v>61</v>
      </c>
      <c r="D130" s="221"/>
      <c r="E130" s="39">
        <f>H18</f>
        <v>1.1113</v>
      </c>
      <c r="F130" s="39">
        <f>H18</f>
        <v>1.1113</v>
      </c>
      <c r="G130" s="39">
        <f>H18</f>
        <v>1.1113</v>
      </c>
      <c r="H130" s="39">
        <f>H18</f>
        <v>1.1113</v>
      </c>
      <c r="I130" s="39">
        <f>H18</f>
        <v>1.1113</v>
      </c>
      <c r="J130" s="39">
        <f>H18</f>
        <v>1.1113</v>
      </c>
      <c r="K130" s="39">
        <f>H18</f>
        <v>1.1113</v>
      </c>
      <c r="L130" s="39">
        <f>H18</f>
        <v>1.1113</v>
      </c>
      <c r="M130" s="39">
        <f>H18</f>
        <v>1.1113</v>
      </c>
      <c r="N130" s="39">
        <f>H18</f>
        <v>1.1113</v>
      </c>
      <c r="O130" s="18"/>
    </row>
    <row r="131" spans="2:15" ht="9.75">
      <c r="B131" s="17"/>
      <c r="C131" s="5" t="s">
        <v>54</v>
      </c>
      <c r="D131" s="221"/>
      <c r="E131" s="215">
        <f>N98*E132</f>
        <v>1161.9533315371664</v>
      </c>
      <c r="F131" s="215">
        <f aca="true" t="shared" si="35" ref="F131:N131">E131*F132</f>
        <v>1252.5856913970654</v>
      </c>
      <c r="G131" s="215">
        <f t="shared" si="35"/>
        <v>1350.2873753260365</v>
      </c>
      <c r="H131" s="215">
        <f t="shared" si="35"/>
        <v>1455.6097906014675</v>
      </c>
      <c r="I131" s="215">
        <f t="shared" si="35"/>
        <v>1569.147354268382</v>
      </c>
      <c r="J131" s="215">
        <f t="shared" si="35"/>
        <v>1691.540847901316</v>
      </c>
      <c r="K131" s="215">
        <f t="shared" si="35"/>
        <v>1823.4810340376189</v>
      </c>
      <c r="L131" s="215">
        <f t="shared" si="35"/>
        <v>1965.7125546925533</v>
      </c>
      <c r="M131" s="215">
        <f t="shared" si="35"/>
        <v>2119.0381339585724</v>
      </c>
      <c r="N131" s="215">
        <f t="shared" si="35"/>
        <v>2284.3231084073414</v>
      </c>
      <c r="O131" s="18"/>
    </row>
    <row r="132" spans="2:15" ht="9.75">
      <c r="B132" s="17"/>
      <c r="C132" s="5" t="s">
        <v>61</v>
      </c>
      <c r="D132" s="221"/>
      <c r="E132" s="39">
        <f>H19</f>
        <v>1.078</v>
      </c>
      <c r="F132" s="39">
        <f>H19</f>
        <v>1.078</v>
      </c>
      <c r="G132" s="39">
        <f>H19</f>
        <v>1.078</v>
      </c>
      <c r="H132" s="39">
        <f>H19</f>
        <v>1.078</v>
      </c>
      <c r="I132" s="241">
        <f>H19</f>
        <v>1.078</v>
      </c>
      <c r="J132" s="39">
        <f>H19</f>
        <v>1.078</v>
      </c>
      <c r="K132" s="39">
        <f>H19</f>
        <v>1.078</v>
      </c>
      <c r="L132" s="39">
        <f>H19</f>
        <v>1.078</v>
      </c>
      <c r="M132" s="39">
        <f>H19</f>
        <v>1.078</v>
      </c>
      <c r="N132" s="39">
        <f>H19</f>
        <v>1.078</v>
      </c>
      <c r="O132" s="18"/>
    </row>
    <row r="133" spans="2:15" ht="9.75">
      <c r="B133" s="17"/>
      <c r="C133" s="7"/>
      <c r="D133" s="16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8"/>
    </row>
    <row r="134" spans="2:15" ht="9.75">
      <c r="B134" s="17"/>
      <c r="C134" s="188" t="s">
        <v>0</v>
      </c>
      <c r="D134" s="221" t="s">
        <v>6</v>
      </c>
      <c r="E134" s="185">
        <f>N101*E135</f>
        <v>26094.62676485764</v>
      </c>
      <c r="F134" s="185">
        <f aca="true" t="shared" si="36" ref="F134:N134">E134*F135</f>
        <v>27396.53138710928</v>
      </c>
      <c r="G134" s="185">
        <f t="shared" si="36"/>
        <v>28763.390210879636</v>
      </c>
      <c r="H134" s="185">
        <f t="shared" si="36"/>
        <v>30198.443910042064</v>
      </c>
      <c r="I134" s="185">
        <f t="shared" si="36"/>
        <v>31705.09484111566</v>
      </c>
      <c r="J134" s="185">
        <f t="shared" si="36"/>
        <v>33286.91510988318</v>
      </c>
      <c r="K134" s="185">
        <f t="shared" si="36"/>
        <v>34947.65504046602</v>
      </c>
      <c r="L134" s="185">
        <f t="shared" si="36"/>
        <v>36691.25206693558</v>
      </c>
      <c r="M134" s="185">
        <f t="shared" si="36"/>
        <v>38521.840068541904</v>
      </c>
      <c r="N134" s="185">
        <f t="shared" si="36"/>
        <v>40443.75917069262</v>
      </c>
      <c r="O134" s="18"/>
    </row>
    <row r="135" spans="2:15" ht="9.75">
      <c r="B135" s="17"/>
      <c r="C135" s="188" t="s">
        <v>7</v>
      </c>
      <c r="D135" s="221" t="s">
        <v>6</v>
      </c>
      <c r="E135" s="186">
        <f>N71</f>
        <v>1.0498916744042093</v>
      </c>
      <c r="F135" s="186">
        <f>N71</f>
        <v>1.0498916744042093</v>
      </c>
      <c r="G135" s="186">
        <f>N71</f>
        <v>1.0498916744042093</v>
      </c>
      <c r="H135" s="186">
        <f>N71</f>
        <v>1.0498916744042093</v>
      </c>
      <c r="I135" s="186">
        <f>N71</f>
        <v>1.0498916744042093</v>
      </c>
      <c r="J135" s="186">
        <f>N71</f>
        <v>1.0498916744042093</v>
      </c>
      <c r="K135" s="186">
        <f>N71</f>
        <v>1.0498916744042093</v>
      </c>
      <c r="L135" s="187">
        <f>N71</f>
        <v>1.0498916744042093</v>
      </c>
      <c r="M135" s="187">
        <f>N71</f>
        <v>1.0498916744042093</v>
      </c>
      <c r="N135" s="187">
        <f>N71</f>
        <v>1.0498916744042093</v>
      </c>
      <c r="O135" s="18"/>
    </row>
    <row r="136" spans="2:15" ht="9.75">
      <c r="B136" s="17"/>
      <c r="C136" s="188" t="s">
        <v>96</v>
      </c>
      <c r="D136" s="221"/>
      <c r="E136" s="186">
        <f>E119/E134</f>
        <v>0.8464194640156792</v>
      </c>
      <c r="F136" s="186">
        <f aca="true" t="shared" si="37" ref="F136:N136">F119/F134</f>
        <v>0.8390478223391422</v>
      </c>
      <c r="G136" s="186">
        <f t="shared" si="37"/>
        <v>0.8304653875941522</v>
      </c>
      <c r="H136" s="186">
        <f t="shared" si="37"/>
        <v>0.8208038822741272</v>
      </c>
      <c r="I136" s="186">
        <f t="shared" si="37"/>
        <v>0.8101852440033928</v>
      </c>
      <c r="J136" s="186">
        <f t="shared" si="37"/>
        <v>0.7987222580474598</v>
      </c>
      <c r="K136" s="186">
        <f t="shared" si="37"/>
        <v>0.7865191518049695</v>
      </c>
      <c r="L136" s="186">
        <f t="shared" si="37"/>
        <v>0.7736721534662759</v>
      </c>
      <c r="M136" s="186">
        <f t="shared" si="37"/>
        <v>0.7602700169018314</v>
      </c>
      <c r="N136" s="186">
        <f t="shared" si="37"/>
        <v>0.7463945147283655</v>
      </c>
      <c r="O136" s="18"/>
    </row>
    <row r="137" spans="2:15" ht="9.75">
      <c r="B137" s="17"/>
      <c r="C137" s="188" t="s">
        <v>97</v>
      </c>
      <c r="D137" s="221"/>
      <c r="E137" s="186">
        <f>E115/E134</f>
        <v>1.0259966636524553</v>
      </c>
      <c r="F137" s="186">
        <f aca="true" t="shared" si="38" ref="F137:N137">F115/F134</f>
        <v>1.0100913728451335</v>
      </c>
      <c r="G137" s="186">
        <f t="shared" si="38"/>
        <v>0.9933808146576678</v>
      </c>
      <c r="H137" s="186">
        <f t="shared" si="38"/>
        <v>0.9759774406852524</v>
      </c>
      <c r="I137" s="186">
        <f t="shared" si="38"/>
        <v>0.9579848334221609</v>
      </c>
      <c r="J137" s="186">
        <f t="shared" si="38"/>
        <v>0.9394982952540042</v>
      </c>
      <c r="K137" s="186">
        <f t="shared" si="38"/>
        <v>0.9206054014996646</v>
      </c>
      <c r="L137" s="186">
        <f t="shared" si="38"/>
        <v>0.901386519589606</v>
      </c>
      <c r="M137" s="186">
        <f t="shared" si="38"/>
        <v>0.8819152963501184</v>
      </c>
      <c r="N137" s="186">
        <f t="shared" si="38"/>
        <v>0.8622591152523368</v>
      </c>
      <c r="O137" s="18"/>
    </row>
    <row r="138" spans="2:15" ht="9.75">
      <c r="B138" s="17"/>
      <c r="C138" s="188"/>
      <c r="D138" s="221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"/>
    </row>
    <row r="139" spans="2:15" ht="9.75">
      <c r="B139" s="17"/>
      <c r="C139" s="38" t="s">
        <v>39</v>
      </c>
      <c r="D139" s="221"/>
      <c r="E139" s="236">
        <f>E124/E134</f>
        <v>0.01015703356818815</v>
      </c>
      <c r="F139" s="236">
        <f aca="true" t="shared" si="39" ref="F139:N139">F124/F134</f>
        <v>0.010068573868069705</v>
      </c>
      <c r="G139" s="236">
        <f t="shared" si="39"/>
        <v>0.009965584651129827</v>
      </c>
      <c r="H139" s="236">
        <f t="shared" si="39"/>
        <v>0.009849646587289528</v>
      </c>
      <c r="I139" s="236">
        <f t="shared" si="39"/>
        <v>0.009722222928040715</v>
      </c>
      <c r="J139" s="236">
        <f t="shared" si="39"/>
        <v>0.009584667096569516</v>
      </c>
      <c r="K139" s="236">
        <f t="shared" si="39"/>
        <v>0.009438229821659632</v>
      </c>
      <c r="L139" s="236">
        <f t="shared" si="39"/>
        <v>0.009284065841595312</v>
      </c>
      <c r="M139" s="236">
        <f t="shared" si="39"/>
        <v>0.009123240202821977</v>
      </c>
      <c r="N139" s="236">
        <f t="shared" si="39"/>
        <v>0.008956734176740387</v>
      </c>
      <c r="O139" s="18"/>
    </row>
    <row r="140" spans="2:15" ht="9.75">
      <c r="B140" s="17"/>
      <c r="C140" s="240" t="s">
        <v>63</v>
      </c>
      <c r="D140" s="221"/>
      <c r="E140" s="237">
        <f>E126/E134</f>
        <v>0.061016752545029015</v>
      </c>
      <c r="F140" s="237">
        <f aca="true" t="shared" si="40" ref="F140:N140">F126/F134</f>
        <v>0.06166233719970552</v>
      </c>
      <c r="G140" s="237">
        <f t="shared" si="40"/>
        <v>0.06231475243006771</v>
      </c>
      <c r="H140" s="237">
        <f t="shared" si="40"/>
        <v>0.06297407050667508</v>
      </c>
      <c r="I140" s="237">
        <f t="shared" si="40"/>
        <v>0.06364036446474214</v>
      </c>
      <c r="J140" s="237">
        <f t="shared" si="40"/>
        <v>0.06431370811222872</v>
      </c>
      <c r="K140" s="237">
        <f t="shared" si="40"/>
        <v>0.06499417603801612</v>
      </c>
      <c r="L140" s="237">
        <f t="shared" si="40"/>
        <v>0.0656818436201694</v>
      </c>
      <c r="M140" s="237">
        <f t="shared" si="40"/>
        <v>0.06637678703428752</v>
      </c>
      <c r="N140" s="237">
        <f t="shared" si="40"/>
        <v>0.06707908326194142</v>
      </c>
      <c r="O140" s="18"/>
    </row>
    <row r="141" spans="2:15" ht="9.75">
      <c r="B141" s="17"/>
      <c r="C141" s="6" t="s">
        <v>64</v>
      </c>
      <c r="D141" s="221"/>
      <c r="E141" s="217">
        <f>E129/E134</f>
        <v>0.08781910369677547</v>
      </c>
      <c r="F141" s="217">
        <f aca="true" t="shared" si="41" ref="F141:N141">F129/F134</f>
        <v>0.09295565658581748</v>
      </c>
      <c r="G141" s="217">
        <f t="shared" si="41"/>
        <v>0.09839264724376483</v>
      </c>
      <c r="H141" s="217">
        <f t="shared" si="41"/>
        <v>0.10414764832195288</v>
      </c>
      <c r="I141" s="217">
        <f t="shared" si="41"/>
        <v>0.11023926029879773</v>
      </c>
      <c r="J141" s="217">
        <f t="shared" si="41"/>
        <v>0.11668717159756034</v>
      </c>
      <c r="K141" s="217">
        <f t="shared" si="41"/>
        <v>0.12351222222040788</v>
      </c>
      <c r="L141" s="217">
        <f t="shared" si="41"/>
        <v>0.13073647110444114</v>
      </c>
      <c r="M141" s="217">
        <f t="shared" si="41"/>
        <v>0.13838326741738655</v>
      </c>
      <c r="N141" s="217">
        <f t="shared" si="41"/>
        <v>0.14647732602338379</v>
      </c>
      <c r="O141" s="18"/>
    </row>
    <row r="142" spans="2:15" ht="9.75">
      <c r="B142" s="17"/>
      <c r="C142" s="6" t="s">
        <v>65</v>
      </c>
      <c r="D142" s="221"/>
      <c r="E142" s="217">
        <f>E131/E134</f>
        <v>0.04452845185362073</v>
      </c>
      <c r="F142" s="217">
        <f aca="true" t="shared" si="42" ref="F142:N142">F131/F134</f>
        <v>0.045720594103618416</v>
      </c>
      <c r="G142" s="217">
        <f t="shared" si="42"/>
        <v>0.04694465309639667</v>
      </c>
      <c r="H142" s="217">
        <f t="shared" si="42"/>
        <v>0.0482014833260142</v>
      </c>
      <c r="I142" s="217">
        <f t="shared" si="42"/>
        <v>0.04949196216355383</v>
      </c>
      <c r="J142" s="217">
        <f t="shared" si="42"/>
        <v>0.05081699046959995</v>
      </c>
      <c r="K142" s="217">
        <f t="shared" si="42"/>
        <v>0.052177493223113346</v>
      </c>
      <c r="L142" s="217">
        <f t="shared" si="42"/>
        <v>0.0535744201671428</v>
      </c>
      <c r="M142" s="217">
        <f t="shared" si="42"/>
        <v>0.05500874647182399</v>
      </c>
      <c r="N142" s="217">
        <f t="shared" si="42"/>
        <v>0.056481473415128665</v>
      </c>
      <c r="O142" s="18"/>
    </row>
    <row r="143" spans="2:15" ht="9.75">
      <c r="B143" s="17"/>
      <c r="C143" s="188" t="s">
        <v>66</v>
      </c>
      <c r="D143" s="168"/>
      <c r="E143" s="234">
        <f aca="true" t="shared" si="43" ref="E143:N143">SUM(E139:E142)</f>
        <v>0.20352134166361335</v>
      </c>
      <c r="F143" s="234">
        <f t="shared" si="43"/>
        <v>0.2104071617572111</v>
      </c>
      <c r="G143" s="234">
        <f t="shared" si="43"/>
        <v>0.21761763742135903</v>
      </c>
      <c r="H143" s="234">
        <f t="shared" si="43"/>
        <v>0.2251728487419317</v>
      </c>
      <c r="I143" s="234">
        <f t="shared" si="43"/>
        <v>0.23309380985513442</v>
      </c>
      <c r="J143" s="234">
        <f t="shared" si="43"/>
        <v>0.24140253727595853</v>
      </c>
      <c r="K143" s="234">
        <f t="shared" si="43"/>
        <v>0.25012212130319694</v>
      </c>
      <c r="L143" s="234">
        <f t="shared" si="43"/>
        <v>0.2592768007333487</v>
      </c>
      <c r="M143" s="234">
        <f t="shared" si="43"/>
        <v>0.26889204112632004</v>
      </c>
      <c r="N143" s="234">
        <f t="shared" si="43"/>
        <v>0.2789946168771943</v>
      </c>
      <c r="O143" s="18"/>
    </row>
    <row r="144" spans="2:15" ht="10.5" thickBot="1">
      <c r="B144" s="19"/>
      <c r="C144" s="20"/>
      <c r="D144" s="224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2"/>
    </row>
  </sheetData>
  <sheetProtection/>
  <hyperlinks>
    <hyperlink ref="D70" r:id="rId1" display="Ref"/>
    <hyperlink ref="D71" r:id="rId2" display="Ref"/>
    <hyperlink ref="D51" r:id="rId3" display="Ref"/>
    <hyperlink ref="D60" r:id="rId4" display="Ref"/>
    <hyperlink ref="D91" r:id="rId5" display="Ref"/>
    <hyperlink ref="D124" r:id="rId6" display="Ref"/>
    <hyperlink ref="D65" r:id="rId7" display="Ref"/>
    <hyperlink ref="D96" r:id="rId8" display="Ref"/>
    <hyperlink ref="D101" r:id="rId9" display="Ref"/>
    <hyperlink ref="D102" r:id="rId10" display="Ref"/>
    <hyperlink ref="D129" r:id="rId11" display="Ref"/>
    <hyperlink ref="D134" r:id="rId12" display="Ref"/>
    <hyperlink ref="D135" r:id="rId13" display="Ref"/>
  </hyperlinks>
  <printOptions/>
  <pageMargins left="0.7" right="0.7" top="0.75" bottom="0.75" header="0.3" footer="0.3"/>
  <pageSetup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142"/>
  <sheetViews>
    <sheetView showGridLines="0" zoomScalePageLayoutView="0" workbookViewId="0" topLeftCell="A1">
      <selection activeCell="A32" sqref="A32"/>
    </sheetView>
  </sheetViews>
  <sheetFormatPr defaultColWidth="7.28125" defaultRowHeight="15"/>
  <cols>
    <col min="1" max="1" width="34.7109375" style="1" customWidth="1"/>
    <col min="2" max="2" width="2.140625" style="1" customWidth="1"/>
    <col min="3" max="3" width="18.8515625" style="1" customWidth="1"/>
    <col min="4" max="4" width="3.57421875" style="219" customWidth="1"/>
    <col min="5" max="6" width="7.421875" style="1" bestFit="1" customWidth="1"/>
    <col min="7" max="7" width="7.57421875" style="1" bestFit="1" customWidth="1"/>
    <col min="8" max="8" width="8.28125" style="1" bestFit="1" customWidth="1"/>
    <col min="9" max="9" width="9.28125" style="1" customWidth="1"/>
    <col min="10" max="13" width="7.8515625" style="1" bestFit="1" customWidth="1"/>
    <col min="14" max="14" width="8.28125" style="1" bestFit="1" customWidth="1"/>
    <col min="15" max="15" width="2.421875" style="1" customWidth="1"/>
    <col min="16" max="16" width="34.57421875" style="1" customWidth="1"/>
    <col min="17" max="22" width="7.28125" style="1" customWidth="1"/>
    <col min="23" max="23" width="47.57421875" style="1" customWidth="1"/>
    <col min="24" max="16384" width="7.28125" style="1" customWidth="1"/>
  </cols>
  <sheetData>
    <row r="1" ht="10.5" thickBot="1"/>
    <row r="2" spans="2:15" ht="9.75">
      <c r="B2" s="13"/>
      <c r="C2" s="14"/>
      <c r="D2" s="220"/>
      <c r="E2" s="213"/>
      <c r="F2" s="213"/>
      <c r="G2" s="213"/>
      <c r="H2" s="213"/>
      <c r="I2" s="14"/>
      <c r="J2" s="14"/>
      <c r="K2" s="14"/>
      <c r="L2" s="15"/>
      <c r="M2" s="15"/>
      <c r="N2" s="15"/>
      <c r="O2" s="16"/>
    </row>
    <row r="3" spans="2:15" ht="12.75">
      <c r="B3" s="17"/>
      <c r="C3" s="251" t="s">
        <v>76</v>
      </c>
      <c r="D3" s="245"/>
      <c r="E3" s="246"/>
      <c r="F3" s="246"/>
      <c r="G3" s="246"/>
      <c r="H3" s="250" t="s">
        <v>93</v>
      </c>
      <c r="I3" s="246"/>
      <c r="J3" s="246"/>
      <c r="K3" s="246"/>
      <c r="L3" s="246"/>
      <c r="M3" s="246"/>
      <c r="N3" s="46"/>
      <c r="O3" s="18"/>
    </row>
    <row r="4" spans="2:15" ht="9.75">
      <c r="B4" s="17"/>
      <c r="C4" s="7"/>
      <c r="D4" s="223"/>
      <c r="E4" s="230"/>
      <c r="F4" s="230"/>
      <c r="G4" s="230"/>
      <c r="H4" s="230"/>
      <c r="I4" s="7"/>
      <c r="J4" s="7"/>
      <c r="K4" s="7"/>
      <c r="L4" s="4"/>
      <c r="M4" s="4"/>
      <c r="N4" s="4"/>
      <c r="O4" s="18"/>
    </row>
    <row r="5" spans="2:15" ht="24">
      <c r="B5" s="17"/>
      <c r="C5" s="243"/>
      <c r="D5" s="244"/>
      <c r="E5" s="243"/>
      <c r="F5" s="243"/>
      <c r="G5" s="243"/>
      <c r="H5" s="328" t="s">
        <v>80</v>
      </c>
      <c r="I5" s="243"/>
      <c r="J5" s="243"/>
      <c r="K5" s="243"/>
      <c r="L5" s="243"/>
      <c r="M5" s="243"/>
      <c r="N5" s="243"/>
      <c r="O5" s="18"/>
    </row>
    <row r="6" spans="2:15" ht="10.5" thickBot="1">
      <c r="B6" s="17"/>
      <c r="C6" s="7"/>
      <c r="D6" s="223"/>
      <c r="E6" s="230"/>
      <c r="F6" s="230"/>
      <c r="G6" s="230"/>
      <c r="H6" s="230"/>
      <c r="I6" s="7"/>
      <c r="J6" s="7"/>
      <c r="K6" s="7"/>
      <c r="L6" s="4"/>
      <c r="M6" s="4"/>
      <c r="N6" s="4"/>
      <c r="O6" s="18"/>
    </row>
    <row r="7" spans="2:15" ht="12.75">
      <c r="B7" s="17"/>
      <c r="C7" s="270" t="s">
        <v>37</v>
      </c>
      <c r="D7" s="223"/>
      <c r="E7" s="252" t="s">
        <v>55</v>
      </c>
      <c r="F7" s="253"/>
      <c r="G7" s="268"/>
      <c r="H7" s="254"/>
      <c r="I7" s="255" t="s">
        <v>18</v>
      </c>
      <c r="J7" s="7"/>
      <c r="K7" s="7"/>
      <c r="L7" s="7"/>
      <c r="M7" s="7"/>
      <c r="N7" s="7"/>
      <c r="O7" s="18"/>
    </row>
    <row r="8" spans="2:15" ht="13.5" thickBot="1">
      <c r="B8" s="17"/>
      <c r="C8" s="271" t="s">
        <v>28</v>
      </c>
      <c r="D8" s="223"/>
      <c r="E8" s="256"/>
      <c r="F8" s="257"/>
      <c r="G8" s="260" t="s">
        <v>56</v>
      </c>
      <c r="H8" s="258">
        <v>0.028</v>
      </c>
      <c r="I8" s="259">
        <f>H8</f>
        <v>0.028</v>
      </c>
      <c r="J8" s="7"/>
      <c r="K8" s="7"/>
      <c r="L8" s="7"/>
      <c r="M8" s="7"/>
      <c r="N8" s="7"/>
      <c r="O8" s="18"/>
    </row>
    <row r="9" spans="2:20" ht="12.75">
      <c r="B9" s="17"/>
      <c r="C9" s="272" t="s">
        <v>29</v>
      </c>
      <c r="D9" s="223"/>
      <c r="E9" s="256"/>
      <c r="F9" s="257"/>
      <c r="G9" s="260" t="s">
        <v>57</v>
      </c>
      <c r="H9" s="258">
        <v>-0.017</v>
      </c>
      <c r="I9" s="258">
        <v>-0.05</v>
      </c>
      <c r="J9" s="7"/>
      <c r="K9" s="361" t="s">
        <v>62</v>
      </c>
      <c r="L9" s="277"/>
      <c r="M9" s="278"/>
      <c r="N9" s="279"/>
      <c r="O9" s="18"/>
      <c r="Q9" s="1">
        <v>8.7</v>
      </c>
      <c r="S9" s="1">
        <v>94.6</v>
      </c>
      <c r="T9" s="1">
        <v>100</v>
      </c>
    </row>
    <row r="10" spans="2:21" ht="12.75">
      <c r="B10" s="17"/>
      <c r="C10" s="273" t="s">
        <v>45</v>
      </c>
      <c r="D10" s="223"/>
      <c r="E10" s="256"/>
      <c r="F10" s="257"/>
      <c r="G10" s="260" t="s">
        <v>58</v>
      </c>
      <c r="H10" s="258">
        <v>0.01</v>
      </c>
      <c r="I10" s="259">
        <f>H10</f>
        <v>0.01</v>
      </c>
      <c r="J10" s="7"/>
      <c r="K10" s="280"/>
      <c r="L10" s="281"/>
      <c r="M10" s="282" t="s">
        <v>72</v>
      </c>
      <c r="N10" s="315">
        <v>0.028</v>
      </c>
      <c r="O10" s="18"/>
      <c r="Q10" s="1">
        <v>8.7</v>
      </c>
      <c r="S10" s="1">
        <v>91.3</v>
      </c>
      <c r="T10" s="1">
        <v>97.1</v>
      </c>
      <c r="U10" s="1">
        <v>6.2</v>
      </c>
    </row>
    <row r="11" spans="2:21" ht="12.75">
      <c r="B11" s="17"/>
      <c r="C11" s="274" t="s">
        <v>51</v>
      </c>
      <c r="D11" s="223"/>
      <c r="E11" s="256"/>
      <c r="F11" s="257"/>
      <c r="G11" s="260" t="s">
        <v>59</v>
      </c>
      <c r="H11" s="258">
        <v>-0.05</v>
      </c>
      <c r="I11" s="259">
        <f>H11</f>
        <v>-0.05</v>
      </c>
      <c r="J11" s="7"/>
      <c r="K11" s="280"/>
      <c r="L11" s="281"/>
      <c r="M11" s="282" t="s">
        <v>73</v>
      </c>
      <c r="N11" s="315">
        <v>0.033</v>
      </c>
      <c r="O11" s="18"/>
      <c r="Q11" s="1">
        <f>Q9+Q10</f>
        <v>17.4</v>
      </c>
      <c r="S11" s="1">
        <f>S9+S10</f>
        <v>185.89999999999998</v>
      </c>
      <c r="T11" s="1">
        <f>T9-T10</f>
        <v>2.9000000000000057</v>
      </c>
      <c r="U11" s="1">
        <v>2.9</v>
      </c>
    </row>
    <row r="12" spans="2:21" ht="13.5" thickBot="1">
      <c r="B12" s="17"/>
      <c r="C12" s="275" t="s">
        <v>9</v>
      </c>
      <c r="D12" s="223"/>
      <c r="E12" s="256"/>
      <c r="F12" s="257"/>
      <c r="G12" s="260"/>
      <c r="H12" s="261">
        <v>1</v>
      </c>
      <c r="I12" s="259">
        <f>H12</f>
        <v>1</v>
      </c>
      <c r="J12" s="7"/>
      <c r="K12" s="280"/>
      <c r="L12" s="281"/>
      <c r="M12" s="283"/>
      <c r="N12" s="284">
        <f>H12</f>
        <v>1</v>
      </c>
      <c r="O12" s="18"/>
      <c r="Q12" s="1">
        <v>100</v>
      </c>
      <c r="S12" s="1">
        <v>2</v>
      </c>
      <c r="U12" s="371">
        <f>U10+U11</f>
        <v>9.1</v>
      </c>
    </row>
    <row r="13" spans="2:21" ht="14.25" thickBot="1" thickTop="1">
      <c r="B13" s="17"/>
      <c r="C13" s="275" t="s">
        <v>67</v>
      </c>
      <c r="D13" s="223"/>
      <c r="E13" s="262"/>
      <c r="F13" s="263"/>
      <c r="G13" s="269" t="s">
        <v>60</v>
      </c>
      <c r="H13" s="264">
        <f>SUM(H7:H12)</f>
        <v>0.971</v>
      </c>
      <c r="I13" s="265">
        <f>SUM(I8:I12)</f>
        <v>0.938</v>
      </c>
      <c r="J13" s="7"/>
      <c r="K13" s="285"/>
      <c r="L13" s="286"/>
      <c r="M13" s="287" t="s">
        <v>60</v>
      </c>
      <c r="N13" s="288">
        <f>SUM(N10:N12)</f>
        <v>1.061</v>
      </c>
      <c r="O13" s="18"/>
      <c r="Q13" s="1">
        <f>Q12-Q11</f>
        <v>82.6</v>
      </c>
      <c r="S13" s="1">
        <f>S11/S12</f>
        <v>92.94999999999999</v>
      </c>
      <c r="U13" s="1">
        <v>6.1</v>
      </c>
    </row>
    <row r="14" spans="2:21" ht="13.5" thickBot="1">
      <c r="B14" s="17"/>
      <c r="C14" s="276" t="s">
        <v>50</v>
      </c>
      <c r="D14" s="223"/>
      <c r="E14" s="266"/>
      <c r="F14" s="266"/>
      <c r="G14" s="266"/>
      <c r="H14" s="266"/>
      <c r="I14" s="267"/>
      <c r="J14" s="7"/>
      <c r="K14" s="7"/>
      <c r="L14" s="4"/>
      <c r="M14" s="4"/>
      <c r="N14" s="4"/>
      <c r="O14" s="18"/>
      <c r="Q14" s="1">
        <v>6.1</v>
      </c>
      <c r="S14" s="1">
        <v>100</v>
      </c>
      <c r="U14" s="1">
        <v>3.5</v>
      </c>
    </row>
    <row r="15" spans="2:21" ht="13.5" thickBot="1">
      <c r="B15" s="17"/>
      <c r="C15" s="7"/>
      <c r="D15" s="168"/>
      <c r="E15" s="289"/>
      <c r="F15" s="290"/>
      <c r="G15" s="291" t="s">
        <v>52</v>
      </c>
      <c r="H15" s="292">
        <v>0.048</v>
      </c>
      <c r="I15" s="293"/>
      <c r="J15" s="294"/>
      <c r="K15" s="294"/>
      <c r="L15" s="294"/>
      <c r="M15" s="295" t="s">
        <v>43</v>
      </c>
      <c r="N15" s="296">
        <v>1500</v>
      </c>
      <c r="O15" s="18"/>
      <c r="Q15" s="1">
        <f>Q13+Q14</f>
        <v>88.69999999999999</v>
      </c>
      <c r="S15" s="1">
        <f>S14-S13</f>
        <v>7.050000000000011</v>
      </c>
      <c r="T15" s="1">
        <v>1.9</v>
      </c>
      <c r="U15" s="371">
        <f>U13+U14</f>
        <v>9.6</v>
      </c>
    </row>
    <row r="16" spans="2:20" ht="13.5" thickTop="1">
      <c r="B16" s="17"/>
      <c r="C16" s="247" t="s">
        <v>78</v>
      </c>
      <c r="D16" s="168"/>
      <c r="E16" s="297"/>
      <c r="F16" s="257"/>
      <c r="G16" s="260" t="s">
        <v>48</v>
      </c>
      <c r="H16" s="298">
        <v>523</v>
      </c>
      <c r="I16" s="299"/>
      <c r="J16" s="300"/>
      <c r="K16" s="301"/>
      <c r="L16" s="302"/>
      <c r="M16" s="303" t="s">
        <v>70</v>
      </c>
      <c r="N16" s="304">
        <v>0</v>
      </c>
      <c r="O16" s="18"/>
      <c r="S16" s="1">
        <v>6.1</v>
      </c>
      <c r="T16" s="1">
        <v>5.2</v>
      </c>
    </row>
    <row r="17" spans="1:21" ht="12.75">
      <c r="A17" s="197"/>
      <c r="B17" s="198"/>
      <c r="C17" s="248" t="s">
        <v>86</v>
      </c>
      <c r="D17" s="168"/>
      <c r="E17" s="305"/>
      <c r="F17" s="306"/>
      <c r="G17" s="307" t="s">
        <v>47</v>
      </c>
      <c r="H17" s="308">
        <v>406</v>
      </c>
      <c r="I17" s="309"/>
      <c r="J17" s="310"/>
      <c r="K17" s="311"/>
      <c r="L17" s="312"/>
      <c r="M17" s="313" t="s">
        <v>79</v>
      </c>
      <c r="N17" s="314">
        <v>0.9</v>
      </c>
      <c r="O17" s="18"/>
      <c r="Q17" s="1">
        <v>-0.887</v>
      </c>
      <c r="S17" s="1">
        <f>S15-S16</f>
        <v>0.9500000000000117</v>
      </c>
      <c r="T17" s="1">
        <f>T15+T16</f>
        <v>7.1</v>
      </c>
      <c r="U17" s="1">
        <f>U12-U15</f>
        <v>-0.5</v>
      </c>
    </row>
    <row r="18" spans="2:17" ht="13.5" thickBot="1">
      <c r="B18" s="17"/>
      <c r="C18" s="249" t="s">
        <v>68</v>
      </c>
      <c r="D18" s="168"/>
      <c r="E18" s="297"/>
      <c r="F18" s="257"/>
      <c r="G18" s="260" t="s">
        <v>71</v>
      </c>
      <c r="H18" s="259">
        <f>H13</f>
        <v>0.971</v>
      </c>
      <c r="I18" s="316"/>
      <c r="J18" s="317"/>
      <c r="K18" s="317"/>
      <c r="L18" s="317"/>
      <c r="M18" s="318" t="s">
        <v>53</v>
      </c>
      <c r="N18" s="319">
        <v>1.045</v>
      </c>
      <c r="O18" s="18"/>
      <c r="Q18" s="36"/>
    </row>
    <row r="19" spans="2:17" ht="13.5" thickBot="1">
      <c r="B19" s="17"/>
      <c r="C19" s="119"/>
      <c r="D19" s="168"/>
      <c r="E19" s="320"/>
      <c r="F19" s="263"/>
      <c r="G19" s="269" t="s">
        <v>49</v>
      </c>
      <c r="H19" s="362">
        <f>I13</f>
        <v>0.938</v>
      </c>
      <c r="I19" s="321"/>
      <c r="J19" s="322"/>
      <c r="K19" s="322"/>
      <c r="L19" s="322"/>
      <c r="M19" s="323" t="s">
        <v>69</v>
      </c>
      <c r="N19" s="324">
        <f>N13</f>
        <v>1.061</v>
      </c>
      <c r="O19" s="18"/>
      <c r="Q19" s="364">
        <v>0.913</v>
      </c>
    </row>
    <row r="20" spans="2:17" ht="6.75" customHeight="1">
      <c r="B20" s="198"/>
      <c r="C20" s="24"/>
      <c r="D20" s="112"/>
      <c r="E20" s="24"/>
      <c r="F20" s="26"/>
      <c r="G20" s="26"/>
      <c r="H20" s="26"/>
      <c r="I20" s="26"/>
      <c r="J20" s="26"/>
      <c r="K20" s="26"/>
      <c r="L20" s="26"/>
      <c r="M20" s="230"/>
      <c r="N20" s="230"/>
      <c r="O20" s="18"/>
      <c r="Q20" s="36"/>
    </row>
    <row r="21" spans="2:17" ht="23.25">
      <c r="B21" s="198"/>
      <c r="C21" s="24"/>
      <c r="D21" s="112"/>
      <c r="E21" s="24"/>
      <c r="F21" s="26"/>
      <c r="G21" s="26"/>
      <c r="H21" s="329" t="s">
        <v>77</v>
      </c>
      <c r="I21" s="26"/>
      <c r="J21" s="26"/>
      <c r="K21" s="26"/>
      <c r="L21" s="26"/>
      <c r="M21" s="230"/>
      <c r="N21" s="230"/>
      <c r="O21" s="18"/>
      <c r="Q21" s="36"/>
    </row>
    <row r="22" spans="2:17" ht="12.75">
      <c r="B22" s="198"/>
      <c r="C22" s="24"/>
      <c r="D22" s="332"/>
      <c r="E22" s="2"/>
      <c r="F22" s="333"/>
      <c r="G22" s="333"/>
      <c r="H22" s="335" t="s">
        <v>89</v>
      </c>
      <c r="I22" s="333"/>
      <c r="J22" s="333"/>
      <c r="K22" s="333"/>
      <c r="L22" s="333"/>
      <c r="M22" s="334"/>
      <c r="N22" s="334"/>
      <c r="O22" s="18"/>
      <c r="Q22" s="36"/>
    </row>
    <row r="23" spans="2:17" ht="12.75">
      <c r="B23" s="198"/>
      <c r="C23" s="24"/>
      <c r="D23" s="332"/>
      <c r="E23" s="2"/>
      <c r="F23" s="333"/>
      <c r="G23" s="333"/>
      <c r="H23" s="335" t="s">
        <v>90</v>
      </c>
      <c r="I23" s="333"/>
      <c r="J23" s="333"/>
      <c r="K23" s="333"/>
      <c r="L23" s="333"/>
      <c r="M23" s="334"/>
      <c r="N23" s="334"/>
      <c r="O23" s="18"/>
      <c r="Q23" s="36"/>
    </row>
    <row r="24" spans="2:17" ht="3.75" customHeight="1" thickBot="1">
      <c r="B24" s="198"/>
      <c r="C24" s="24"/>
      <c r="D24" s="332"/>
      <c r="E24" s="2"/>
      <c r="F24" s="333"/>
      <c r="G24" s="333"/>
      <c r="H24" s="335"/>
      <c r="I24" s="333"/>
      <c r="J24" s="333"/>
      <c r="K24" s="333"/>
      <c r="L24" s="333"/>
      <c r="M24" s="334"/>
      <c r="N24" s="334"/>
      <c r="O24" s="18"/>
      <c r="Q24" s="36"/>
    </row>
    <row r="25" spans="2:30" ht="12.75">
      <c r="B25" s="198"/>
      <c r="C25" s="345"/>
      <c r="D25" s="346"/>
      <c r="E25" s="347"/>
      <c r="F25" s="348"/>
      <c r="G25" s="349"/>
      <c r="H25" s="350">
        <v>2009</v>
      </c>
      <c r="I25" s="350">
        <v>2013</v>
      </c>
      <c r="J25" s="350">
        <v>2017</v>
      </c>
      <c r="K25" s="350">
        <v>2021</v>
      </c>
      <c r="L25" s="350">
        <v>2025</v>
      </c>
      <c r="M25" s="350">
        <v>2029</v>
      </c>
      <c r="N25" s="351">
        <v>2033</v>
      </c>
      <c r="O25" s="18"/>
      <c r="W25" s="370"/>
      <c r="X25" s="350">
        <v>2009</v>
      </c>
      <c r="Y25" s="350">
        <v>2013</v>
      </c>
      <c r="Z25" s="350">
        <v>2017</v>
      </c>
      <c r="AA25" s="350">
        <v>2021</v>
      </c>
      <c r="AB25" s="350">
        <v>2025</v>
      </c>
      <c r="AC25" s="350">
        <v>2029</v>
      </c>
      <c r="AD25" s="351">
        <v>2033</v>
      </c>
    </row>
    <row r="26" spans="2:30" ht="12.75">
      <c r="B26" s="198"/>
      <c r="C26" s="352"/>
      <c r="D26" s="325"/>
      <c r="E26" s="326"/>
      <c r="F26" s="327"/>
      <c r="G26" s="331" t="s">
        <v>81</v>
      </c>
      <c r="H26" s="330">
        <f>J78</f>
        <v>0.12117081569696535</v>
      </c>
      <c r="I26" s="330">
        <f>N78</f>
        <v>0.1283227335732224</v>
      </c>
      <c r="J26" s="330">
        <f>H109</f>
        <v>0.117126221683349</v>
      </c>
      <c r="K26" s="330">
        <f>L109</f>
        <v>0.10569803699931886</v>
      </c>
      <c r="L26" s="330">
        <f>F141</f>
        <v>0.09825750421284506</v>
      </c>
      <c r="M26" s="330">
        <f>J141</f>
        <v>0.09376945543029894</v>
      </c>
      <c r="N26" s="353">
        <f>N141</f>
        <v>0.09151005939166325</v>
      </c>
      <c r="O26" s="18"/>
      <c r="W26" s="352" t="s">
        <v>81</v>
      </c>
      <c r="X26" s="330">
        <f aca="true" t="shared" si="0" ref="X26:AD27">H26</f>
        <v>0.12117081569696535</v>
      </c>
      <c r="Y26" s="330">
        <f t="shared" si="0"/>
        <v>0.1283227335732224</v>
      </c>
      <c r="Z26" s="330">
        <f t="shared" si="0"/>
        <v>0.117126221683349</v>
      </c>
      <c r="AA26" s="330">
        <f t="shared" si="0"/>
        <v>0.10569803699931886</v>
      </c>
      <c r="AB26" s="330">
        <f t="shared" si="0"/>
        <v>0.09825750421284506</v>
      </c>
      <c r="AC26" s="330">
        <f t="shared" si="0"/>
        <v>0.09376945543029894</v>
      </c>
      <c r="AD26" s="353">
        <f t="shared" si="0"/>
        <v>0.09151005939166325</v>
      </c>
    </row>
    <row r="27" spans="2:30" ht="13.5" thickBot="1">
      <c r="B27" s="198"/>
      <c r="C27" s="354"/>
      <c r="D27" s="355"/>
      <c r="E27" s="356"/>
      <c r="F27" s="357"/>
      <c r="G27" s="358" t="s">
        <v>75</v>
      </c>
      <c r="H27" s="359">
        <f>J72</f>
        <v>0.5417892244780831</v>
      </c>
      <c r="I27" s="359">
        <f>N72</f>
        <v>0.7135892271643874</v>
      </c>
      <c r="J27" s="359">
        <f>H103</f>
        <v>0.5983883411046125</v>
      </c>
      <c r="K27" s="359">
        <f>L103</f>
        <v>0.5017853313071987</v>
      </c>
      <c r="L27" s="359">
        <f>F135</f>
        <v>0.42077778161633095</v>
      </c>
      <c r="M27" s="359">
        <f>J135</f>
        <v>0.3528479819063628</v>
      </c>
      <c r="N27" s="360">
        <f>N135</f>
        <v>0.2958846777915539</v>
      </c>
      <c r="O27" s="18"/>
      <c r="W27" s="354" t="s">
        <v>75</v>
      </c>
      <c r="X27" s="359">
        <f t="shared" si="0"/>
        <v>0.5417892244780831</v>
      </c>
      <c r="Y27" s="359">
        <f t="shared" si="0"/>
        <v>0.7135892271643874</v>
      </c>
      <c r="Z27" s="359">
        <f t="shared" si="0"/>
        <v>0.5983883411046125</v>
      </c>
      <c r="AA27" s="359">
        <f t="shared" si="0"/>
        <v>0.5017853313071987</v>
      </c>
      <c r="AB27" s="359">
        <f t="shared" si="0"/>
        <v>0.42077778161633095</v>
      </c>
      <c r="AC27" s="359">
        <f t="shared" si="0"/>
        <v>0.3528479819063628</v>
      </c>
      <c r="AD27" s="360">
        <f t="shared" si="0"/>
        <v>0.2958846777915539</v>
      </c>
    </row>
    <row r="28" spans="2:15" ht="13.5" thickBot="1">
      <c r="B28" s="28"/>
      <c r="C28" s="365"/>
      <c r="D28" s="366"/>
      <c r="E28" s="367"/>
      <c r="F28" s="368"/>
      <c r="G28" s="365"/>
      <c r="H28" s="369"/>
      <c r="I28" s="369"/>
      <c r="J28" s="369"/>
      <c r="K28" s="369"/>
      <c r="L28" s="369"/>
      <c r="M28" s="369"/>
      <c r="N28" s="369"/>
      <c r="O28" s="342"/>
    </row>
    <row r="29" spans="2:15" ht="12.75">
      <c r="B29" s="27"/>
      <c r="C29" s="336"/>
      <c r="D29" s="337"/>
      <c r="E29" s="338"/>
      <c r="F29" s="339"/>
      <c r="G29" s="336"/>
      <c r="H29" s="340"/>
      <c r="I29" s="340"/>
      <c r="J29" s="340"/>
      <c r="K29" s="340"/>
      <c r="L29" s="340"/>
      <c r="M29" s="340"/>
      <c r="N29" s="340"/>
      <c r="O29" s="341"/>
    </row>
    <row r="30" spans="2:15" ht="12.75">
      <c r="B30" s="27"/>
      <c r="C30" s="343" t="s">
        <v>87</v>
      </c>
      <c r="D30" s="337"/>
      <c r="E30" s="338"/>
      <c r="F30" s="339"/>
      <c r="G30" s="336"/>
      <c r="H30" s="340"/>
      <c r="I30" s="340"/>
      <c r="J30" s="340"/>
      <c r="K30" s="340"/>
      <c r="L30" s="340"/>
      <c r="M30" s="340"/>
      <c r="N30" s="340"/>
      <c r="O30" s="341"/>
    </row>
    <row r="31" spans="2:15" ht="12.75">
      <c r="B31" s="27"/>
      <c r="C31" s="343"/>
      <c r="D31" s="337"/>
      <c r="E31" s="338"/>
      <c r="F31" s="339"/>
      <c r="G31" s="336"/>
      <c r="H31" s="340"/>
      <c r="I31" s="340"/>
      <c r="J31" s="340"/>
      <c r="K31" s="340"/>
      <c r="L31" s="340"/>
      <c r="M31" s="340"/>
      <c r="N31" s="340"/>
      <c r="O31" s="341"/>
    </row>
    <row r="32" spans="2:15" ht="12.75">
      <c r="B32" s="27"/>
      <c r="C32" s="344" t="s">
        <v>88</v>
      </c>
      <c r="D32" s="337"/>
      <c r="E32" s="338"/>
      <c r="F32" s="339"/>
      <c r="G32" s="336"/>
      <c r="H32" s="340"/>
      <c r="I32" s="340"/>
      <c r="J32" s="340"/>
      <c r="K32" s="340"/>
      <c r="L32" s="340"/>
      <c r="M32" s="340"/>
      <c r="N32" s="340"/>
      <c r="O32" s="341"/>
    </row>
    <row r="33" spans="2:15" ht="12.75">
      <c r="B33" s="27"/>
      <c r="C33" s="344" t="s">
        <v>83</v>
      </c>
      <c r="D33" s="337"/>
      <c r="E33" s="338"/>
      <c r="F33" s="339"/>
      <c r="G33" s="336"/>
      <c r="H33" s="340"/>
      <c r="I33" s="340"/>
      <c r="J33" s="340"/>
      <c r="K33" s="340"/>
      <c r="L33" s="340"/>
      <c r="M33" s="340"/>
      <c r="N33" s="340"/>
      <c r="O33" s="341"/>
    </row>
    <row r="34" spans="2:15" ht="12.75">
      <c r="B34" s="27"/>
      <c r="C34" s="344" t="s">
        <v>84</v>
      </c>
      <c r="D34" s="337"/>
      <c r="E34" s="338"/>
      <c r="F34" s="339"/>
      <c r="G34" s="336"/>
      <c r="H34" s="340"/>
      <c r="I34" s="340"/>
      <c r="J34" s="340"/>
      <c r="K34" s="340"/>
      <c r="L34" s="340"/>
      <c r="M34" s="340"/>
      <c r="N34" s="340"/>
      <c r="O34" s="341"/>
    </row>
    <row r="35" spans="2:15" ht="12.75">
      <c r="B35" s="27"/>
      <c r="C35" s="344" t="s">
        <v>85</v>
      </c>
      <c r="D35" s="337"/>
      <c r="E35" s="338"/>
      <c r="F35" s="339"/>
      <c r="G35" s="336"/>
      <c r="H35" s="340"/>
      <c r="I35" s="340"/>
      <c r="J35" s="340"/>
      <c r="K35" s="340"/>
      <c r="L35" s="340"/>
      <c r="M35" s="340"/>
      <c r="N35" s="340"/>
      <c r="O35" s="341"/>
    </row>
    <row r="36" spans="2:15" ht="12.75">
      <c r="B36" s="27"/>
      <c r="C36" s="344" t="s">
        <v>91</v>
      </c>
      <c r="D36" s="337"/>
      <c r="E36" s="338"/>
      <c r="F36" s="339"/>
      <c r="G36" s="336"/>
      <c r="H36" s="340"/>
      <c r="I36" s="340"/>
      <c r="J36" s="340"/>
      <c r="K36" s="340"/>
      <c r="L36" s="340"/>
      <c r="M36" s="340"/>
      <c r="N36" s="340"/>
      <c r="O36" s="341"/>
    </row>
    <row r="37" spans="2:15" ht="12.75">
      <c r="B37" s="27"/>
      <c r="C37" s="343"/>
      <c r="D37" s="337"/>
      <c r="E37" s="338"/>
      <c r="F37" s="339"/>
      <c r="G37" s="336"/>
      <c r="H37" s="340"/>
      <c r="I37" s="340"/>
      <c r="J37" s="340"/>
      <c r="K37" s="340"/>
      <c r="L37" s="340"/>
      <c r="M37" s="340"/>
      <c r="N37" s="340"/>
      <c r="O37" s="341"/>
    </row>
    <row r="38" spans="2:15" ht="12.75">
      <c r="B38" s="27"/>
      <c r="C38" s="344" t="s">
        <v>82</v>
      </c>
      <c r="D38" s="337"/>
      <c r="E38" s="338"/>
      <c r="F38" s="339"/>
      <c r="G38" s="336"/>
      <c r="H38" s="340"/>
      <c r="I38" s="340"/>
      <c r="J38" s="340"/>
      <c r="K38" s="340"/>
      <c r="L38" s="340"/>
      <c r="M38" s="340"/>
      <c r="N38" s="340"/>
      <c r="O38" s="341"/>
    </row>
    <row r="39" spans="2:15" ht="12.75">
      <c r="B39" s="27"/>
      <c r="C39" s="344" t="s">
        <v>92</v>
      </c>
      <c r="D39" s="337"/>
      <c r="E39" s="338"/>
      <c r="F39" s="339"/>
      <c r="G39" s="336"/>
      <c r="H39" s="340"/>
      <c r="I39" s="340"/>
      <c r="J39" s="340"/>
      <c r="K39" s="340"/>
      <c r="L39" s="340"/>
      <c r="M39" s="340"/>
      <c r="N39" s="340"/>
      <c r="O39" s="341"/>
    </row>
    <row r="40" spans="2:15" ht="10.5" thickBot="1">
      <c r="B40" s="28"/>
      <c r="C40" s="40"/>
      <c r="D40" s="242"/>
      <c r="E40" s="40"/>
      <c r="F40" s="229"/>
      <c r="G40" s="229"/>
      <c r="H40" s="229"/>
      <c r="I40" s="229"/>
      <c r="J40" s="229"/>
      <c r="K40" s="229"/>
      <c r="L40" s="229"/>
      <c r="M40" s="229"/>
      <c r="N40" s="229"/>
      <c r="O40" s="342"/>
    </row>
    <row r="41" spans="2:15" ht="10.5" thickBot="1">
      <c r="B41" s="230"/>
      <c r="C41" s="24"/>
      <c r="D41" s="112"/>
      <c r="E41" s="24"/>
      <c r="F41" s="26"/>
      <c r="G41" s="26"/>
      <c r="H41" s="26"/>
      <c r="I41" s="26"/>
      <c r="J41" s="26"/>
      <c r="K41" s="26"/>
      <c r="L41" s="26"/>
      <c r="M41" s="230"/>
      <c r="N41" s="230"/>
      <c r="O41" s="7"/>
    </row>
    <row r="42" spans="2:15" ht="10.5" thickBot="1">
      <c r="B42" s="13"/>
      <c r="C42" s="226"/>
      <c r="D42" s="227"/>
      <c r="E42" s="228"/>
      <c r="F42" s="30"/>
      <c r="G42" s="30"/>
      <c r="H42" s="30"/>
      <c r="I42" s="15"/>
      <c r="J42" s="15"/>
      <c r="K42" s="15"/>
      <c r="L42" s="15"/>
      <c r="M42" s="14"/>
      <c r="N42" s="14"/>
      <c r="O42" s="16"/>
    </row>
    <row r="43" spans="2:15" ht="10.5" thickBot="1">
      <c r="B43" s="17"/>
      <c r="C43" s="53" t="s">
        <v>3</v>
      </c>
      <c r="D43" s="168"/>
      <c r="E43" s="172">
        <v>2004</v>
      </c>
      <c r="F43" s="173">
        <v>2005</v>
      </c>
      <c r="G43" s="173">
        <v>2006</v>
      </c>
      <c r="H43" s="173">
        <v>2007</v>
      </c>
      <c r="I43" s="173">
        <v>2008</v>
      </c>
      <c r="J43" s="173">
        <v>2009</v>
      </c>
      <c r="K43" s="173">
        <v>2010</v>
      </c>
      <c r="L43" s="173">
        <v>2011</v>
      </c>
      <c r="M43" s="173">
        <v>2012</v>
      </c>
      <c r="N43" s="174">
        <v>2013</v>
      </c>
      <c r="O43" s="18"/>
    </row>
    <row r="44" spans="2:15" ht="9.75">
      <c r="B44" s="17"/>
      <c r="C44" s="169"/>
      <c r="D44" s="16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18"/>
    </row>
    <row r="45" spans="2:15" ht="9.75">
      <c r="B45" s="17"/>
      <c r="C45" s="51" t="s">
        <v>28</v>
      </c>
      <c r="D45" s="168"/>
      <c r="E45" s="189">
        <v>7379</v>
      </c>
      <c r="F45" s="189">
        <v>7933</v>
      </c>
      <c r="G45" s="189">
        <v>8507</v>
      </c>
      <c r="H45" s="189">
        <v>9008</v>
      </c>
      <c r="I45" s="189">
        <v>10025</v>
      </c>
      <c r="J45" s="189">
        <v>11910</v>
      </c>
      <c r="K45" s="189">
        <v>13562</v>
      </c>
      <c r="L45" s="189">
        <v>15100</v>
      </c>
      <c r="M45" s="190"/>
      <c r="N45" s="190"/>
      <c r="O45" s="18"/>
    </row>
    <row r="46" spans="2:15" ht="9.75">
      <c r="B46" s="17"/>
      <c r="C46" s="211" t="s">
        <v>36</v>
      </c>
      <c r="D46" s="168" t="s">
        <v>35</v>
      </c>
      <c r="E46" s="189"/>
      <c r="F46" s="189"/>
      <c r="G46" s="189"/>
      <c r="H46" s="189"/>
      <c r="I46" s="189"/>
      <c r="J46" s="189"/>
      <c r="K46" s="189"/>
      <c r="L46" s="189"/>
      <c r="M46" s="189">
        <f>L45+M48</f>
        <v>16600</v>
      </c>
      <c r="N46" s="189">
        <f>M46+N48</f>
        <v>16600</v>
      </c>
      <c r="O46" s="18"/>
    </row>
    <row r="47" spans="2:15" ht="10.5" thickBot="1">
      <c r="B47" s="17"/>
      <c r="C47" s="51" t="s">
        <v>32</v>
      </c>
      <c r="D47" s="168"/>
      <c r="E47" s="189"/>
      <c r="F47" s="189">
        <f aca="true" t="shared" si="1" ref="F47:L47">F45-E45</f>
        <v>554</v>
      </c>
      <c r="G47" s="189">
        <f t="shared" si="1"/>
        <v>574</v>
      </c>
      <c r="H47" s="189">
        <f t="shared" si="1"/>
        <v>501</v>
      </c>
      <c r="I47" s="189">
        <f t="shared" si="1"/>
        <v>1017</v>
      </c>
      <c r="J47" s="189">
        <f t="shared" si="1"/>
        <v>1885</v>
      </c>
      <c r="K47" s="189">
        <f t="shared" si="1"/>
        <v>1652</v>
      </c>
      <c r="L47" s="189">
        <f t="shared" si="1"/>
        <v>1538</v>
      </c>
      <c r="M47" s="201"/>
      <c r="N47" s="189"/>
      <c r="O47" s="18"/>
    </row>
    <row r="48" spans="2:15" ht="10.5" thickBot="1">
      <c r="B48" s="17"/>
      <c r="C48" s="51" t="s">
        <v>44</v>
      </c>
      <c r="D48" s="168"/>
      <c r="E48" s="189"/>
      <c r="F48" s="189"/>
      <c r="G48" s="189"/>
      <c r="H48" s="189"/>
      <c r="I48" s="189"/>
      <c r="J48" s="189"/>
      <c r="K48" s="189"/>
      <c r="L48" s="199"/>
      <c r="M48" s="202">
        <f>N15</f>
        <v>1500</v>
      </c>
      <c r="N48" s="200">
        <f>M48*M49</f>
        <v>0</v>
      </c>
      <c r="O48" s="18"/>
    </row>
    <row r="49" spans="2:15" ht="10.5" thickBot="1">
      <c r="B49" s="17"/>
      <c r="C49" s="51" t="s">
        <v>23</v>
      </c>
      <c r="D49" s="168"/>
      <c r="E49" s="189"/>
      <c r="F49" s="189"/>
      <c r="G49" s="189"/>
      <c r="H49" s="189"/>
      <c r="I49" s="189"/>
      <c r="J49" s="189"/>
      <c r="K49" s="189"/>
      <c r="L49" s="199"/>
      <c r="M49" s="204">
        <f>N16</f>
        <v>0</v>
      </c>
      <c r="N49" s="203">
        <f>M49</f>
        <v>0</v>
      </c>
      <c r="O49" s="18"/>
    </row>
    <row r="50" spans="2:15" ht="9.75">
      <c r="B50" s="17"/>
      <c r="C50" s="26"/>
      <c r="D50" s="168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8"/>
    </row>
    <row r="51" spans="2:15" ht="9.75">
      <c r="B51" s="17"/>
      <c r="C51" s="180" t="s">
        <v>29</v>
      </c>
      <c r="D51" s="221" t="s">
        <v>6</v>
      </c>
      <c r="E51" s="191">
        <v>4296</v>
      </c>
      <c r="F51" s="191">
        <v>4592</v>
      </c>
      <c r="G51" s="191">
        <v>4829</v>
      </c>
      <c r="H51" s="191">
        <v>5035</v>
      </c>
      <c r="I51" s="191">
        <v>5803</v>
      </c>
      <c r="J51" s="191">
        <v>7552</v>
      </c>
      <c r="K51" s="191">
        <v>9023</v>
      </c>
      <c r="L51" s="191"/>
      <c r="M51" s="191"/>
      <c r="N51" s="191"/>
      <c r="O51" s="18"/>
    </row>
    <row r="52" spans="2:15" ht="9.75">
      <c r="B52" s="17"/>
      <c r="C52" s="180" t="s">
        <v>32</v>
      </c>
      <c r="D52" s="221"/>
      <c r="E52" s="191"/>
      <c r="F52" s="191">
        <f aca="true" t="shared" si="2" ref="F52:K52">F51-E51</f>
        <v>296</v>
      </c>
      <c r="G52" s="191">
        <f t="shared" si="2"/>
        <v>237</v>
      </c>
      <c r="H52" s="191">
        <f t="shared" si="2"/>
        <v>206</v>
      </c>
      <c r="I52" s="191">
        <f t="shared" si="2"/>
        <v>768</v>
      </c>
      <c r="J52" s="191">
        <f t="shared" si="2"/>
        <v>1749</v>
      </c>
      <c r="K52" s="191">
        <f t="shared" si="2"/>
        <v>1471</v>
      </c>
      <c r="L52" s="191"/>
      <c r="M52" s="191"/>
      <c r="N52" s="191"/>
      <c r="O52" s="18"/>
    </row>
    <row r="53" spans="2:15" ht="9.75">
      <c r="B53" s="17"/>
      <c r="C53" s="180" t="s">
        <v>34</v>
      </c>
      <c r="D53" s="221"/>
      <c r="E53" s="191"/>
      <c r="F53" s="191"/>
      <c r="G53" s="191"/>
      <c r="H53" s="191"/>
      <c r="I53" s="191"/>
      <c r="J53" s="191"/>
      <c r="K53" s="191"/>
      <c r="L53" s="191">
        <f>K51+L54</f>
        <v>10407.2</v>
      </c>
      <c r="M53" s="191">
        <f>L53+M54</f>
        <v>11757.2</v>
      </c>
      <c r="N53" s="191">
        <f>M53+N54</f>
        <v>11757.2</v>
      </c>
      <c r="O53" s="18"/>
    </row>
    <row r="54" spans="2:15" ht="9.75">
      <c r="B54" s="17"/>
      <c r="C54" s="180" t="s">
        <v>33</v>
      </c>
      <c r="D54" s="221"/>
      <c r="E54" s="191"/>
      <c r="F54" s="191"/>
      <c r="G54" s="191"/>
      <c r="H54" s="191"/>
      <c r="I54" s="191"/>
      <c r="J54" s="191"/>
      <c r="K54" s="191"/>
      <c r="L54" s="191">
        <f>L47*L56</f>
        <v>1384.2</v>
      </c>
      <c r="M54" s="191">
        <f>M48*M56</f>
        <v>1350</v>
      </c>
      <c r="N54" s="191">
        <f>N48*N56</f>
        <v>0</v>
      </c>
      <c r="O54" s="18"/>
    </row>
    <row r="55" spans="2:15" ht="10.5" thickBot="1">
      <c r="B55" s="17"/>
      <c r="C55" s="180" t="s">
        <v>41</v>
      </c>
      <c r="D55" s="221"/>
      <c r="E55" s="192"/>
      <c r="F55" s="192">
        <f aca="true" t="shared" si="3" ref="F55:K55">F52/F47</f>
        <v>0.5342960288808665</v>
      </c>
      <c r="G55" s="192">
        <f t="shared" si="3"/>
        <v>0.41289198606271776</v>
      </c>
      <c r="H55" s="192">
        <f t="shared" si="3"/>
        <v>0.4111776447105788</v>
      </c>
      <c r="I55" s="192">
        <f t="shared" si="3"/>
        <v>0.7551622418879056</v>
      </c>
      <c r="J55" s="192">
        <f t="shared" si="3"/>
        <v>0.9278514588859417</v>
      </c>
      <c r="K55" s="192">
        <f t="shared" si="3"/>
        <v>0.8904358353510896</v>
      </c>
      <c r="L55" s="207"/>
      <c r="M55" s="192"/>
      <c r="N55" s="192"/>
      <c r="O55" s="18"/>
    </row>
    <row r="56" spans="2:15" ht="10.5" thickBot="1">
      <c r="B56" s="17"/>
      <c r="C56" s="180" t="s">
        <v>42</v>
      </c>
      <c r="D56" s="221"/>
      <c r="E56" s="192"/>
      <c r="F56" s="192"/>
      <c r="G56" s="192"/>
      <c r="H56" s="192"/>
      <c r="I56" s="192"/>
      <c r="J56" s="192"/>
      <c r="K56" s="205"/>
      <c r="L56" s="208">
        <f>N17</f>
        <v>0.9</v>
      </c>
      <c r="M56" s="206">
        <f>N17</f>
        <v>0.9</v>
      </c>
      <c r="N56" s="192">
        <f>N17</f>
        <v>0.9</v>
      </c>
      <c r="O56" s="18"/>
    </row>
    <row r="57" spans="2:15" ht="9.75">
      <c r="B57" s="17"/>
      <c r="C57" s="26"/>
      <c r="D57" s="221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8"/>
    </row>
    <row r="58" spans="2:15" ht="9.75">
      <c r="B58" s="17"/>
      <c r="C58" s="38" t="s">
        <v>30</v>
      </c>
      <c r="D58" s="221"/>
      <c r="E58" s="194"/>
      <c r="F58" s="194"/>
      <c r="G58" s="194">
        <f>G60/G51</f>
        <v>0.04369434665562228</v>
      </c>
      <c r="H58" s="194">
        <f>H60/H51</f>
        <v>0.04846077457795432</v>
      </c>
      <c r="I58" s="194">
        <f>I60/I51</f>
        <v>0.04497673617094606</v>
      </c>
      <c r="J58" s="194">
        <f>J60/J51</f>
        <v>0.034427966101694914</v>
      </c>
      <c r="K58" s="194">
        <f>K60/K51</f>
        <v>0.018175773024492962</v>
      </c>
      <c r="L58" s="194"/>
      <c r="M58" s="194"/>
      <c r="N58" s="194"/>
      <c r="O58" s="18"/>
    </row>
    <row r="59" spans="2:15" ht="9.75">
      <c r="B59" s="17"/>
      <c r="C59" s="38" t="s">
        <v>31</v>
      </c>
      <c r="D59" s="221"/>
      <c r="E59" s="194"/>
      <c r="F59" s="194"/>
      <c r="G59" s="194"/>
      <c r="H59" s="194"/>
      <c r="I59" s="194"/>
      <c r="J59" s="194"/>
      <c r="K59" s="194"/>
      <c r="L59" s="194">
        <v>0.02</v>
      </c>
      <c r="M59" s="194">
        <v>0.025</v>
      </c>
      <c r="N59" s="194">
        <v>0.04</v>
      </c>
      <c r="O59" s="18"/>
    </row>
    <row r="60" spans="2:15" ht="9.75">
      <c r="B60" s="17"/>
      <c r="C60" s="38" t="s">
        <v>38</v>
      </c>
      <c r="D60" s="222" t="s">
        <v>6</v>
      </c>
      <c r="E60" s="195"/>
      <c r="F60" s="195"/>
      <c r="G60" s="195">
        <v>211</v>
      </c>
      <c r="H60" s="195">
        <v>244</v>
      </c>
      <c r="I60" s="195">
        <v>261</v>
      </c>
      <c r="J60" s="195">
        <v>260</v>
      </c>
      <c r="K60" s="195">
        <v>164</v>
      </c>
      <c r="L60" s="195">
        <f>L53*L59</f>
        <v>208.144</v>
      </c>
      <c r="M60" s="195">
        <f>M53*M59</f>
        <v>293.93</v>
      </c>
      <c r="N60" s="195">
        <f>N53*N59</f>
        <v>470.288</v>
      </c>
      <c r="O60" s="18"/>
    </row>
    <row r="61" spans="2:15" ht="9.75">
      <c r="B61" s="17"/>
      <c r="C61" s="7"/>
      <c r="D61" s="168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</row>
    <row r="62" spans="2:15" ht="9.75">
      <c r="B62" s="17"/>
      <c r="C62" s="240" t="s">
        <v>62</v>
      </c>
      <c r="D62" s="168"/>
      <c r="E62" s="238"/>
      <c r="F62" s="238"/>
      <c r="G62" s="238">
        <v>545</v>
      </c>
      <c r="H62" s="238">
        <v>586</v>
      </c>
      <c r="I62" s="238">
        <v>608</v>
      </c>
      <c r="J62" s="238">
        <v>644</v>
      </c>
      <c r="K62" s="235">
        <v>695</v>
      </c>
      <c r="L62" s="238">
        <f>K62*L63</f>
        <v>737.395</v>
      </c>
      <c r="M62" s="238">
        <f>L62*M63</f>
        <v>782.376095</v>
      </c>
      <c r="N62" s="238">
        <f>M62*N63</f>
        <v>830.1010367949999</v>
      </c>
      <c r="O62" s="18"/>
    </row>
    <row r="63" spans="2:15" ht="9.75">
      <c r="B63" s="17"/>
      <c r="C63" s="240" t="s">
        <v>61</v>
      </c>
      <c r="D63" s="168"/>
      <c r="E63" s="239"/>
      <c r="F63" s="239"/>
      <c r="G63" s="239">
        <f>H62/G62</f>
        <v>1.075229357798165</v>
      </c>
      <c r="H63" s="237">
        <f>I62/H62</f>
        <v>1.0375426621160408</v>
      </c>
      <c r="I63" s="237">
        <f>J62/I62</f>
        <v>1.0592105263157894</v>
      </c>
      <c r="J63" s="237">
        <f>K62/J62</f>
        <v>1.079192546583851</v>
      </c>
      <c r="K63" s="233">
        <f>N19</f>
        <v>1.061</v>
      </c>
      <c r="L63" s="237">
        <f>N19</f>
        <v>1.061</v>
      </c>
      <c r="M63" s="237">
        <f>N19</f>
        <v>1.061</v>
      </c>
      <c r="N63" s="237">
        <f>N19</f>
        <v>1.061</v>
      </c>
      <c r="O63" s="18"/>
    </row>
    <row r="64" spans="2:15" ht="9.75">
      <c r="B64" s="17"/>
      <c r="C64" s="7"/>
      <c r="D64" s="168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</row>
    <row r="65" spans="2:15" ht="9.75">
      <c r="B65" s="17"/>
      <c r="C65" s="5" t="s">
        <v>46</v>
      </c>
      <c r="D65" s="221" t="s">
        <v>6</v>
      </c>
      <c r="E65" s="133"/>
      <c r="F65" s="136">
        <v>353</v>
      </c>
      <c r="G65" s="136">
        <v>400</v>
      </c>
      <c r="H65" s="136">
        <v>456</v>
      </c>
      <c r="I65" s="136">
        <v>446</v>
      </c>
      <c r="J65" s="136">
        <v>471</v>
      </c>
      <c r="K65" s="216">
        <f>H16</f>
        <v>523</v>
      </c>
      <c r="L65" s="136">
        <f>K65*K66</f>
        <v>507.83299999999997</v>
      </c>
      <c r="M65" s="136">
        <f>L65*L66</f>
        <v>493.10584299999994</v>
      </c>
      <c r="N65" s="136">
        <f>M65*M66</f>
        <v>478.80577355299994</v>
      </c>
      <c r="O65" s="18"/>
    </row>
    <row r="66" spans="2:15" ht="9.75">
      <c r="B66" s="17"/>
      <c r="C66" s="5" t="s">
        <v>61</v>
      </c>
      <c r="D66" s="221"/>
      <c r="E66" s="232"/>
      <c r="F66" s="39"/>
      <c r="G66" s="39"/>
      <c r="H66" s="39"/>
      <c r="I66" s="39"/>
      <c r="J66" s="39"/>
      <c r="K66" s="231">
        <f>H18</f>
        <v>0.971</v>
      </c>
      <c r="L66" s="39">
        <f>H18</f>
        <v>0.971</v>
      </c>
      <c r="M66" s="39">
        <f>H18</f>
        <v>0.971</v>
      </c>
      <c r="N66" s="39">
        <f>H18</f>
        <v>0.971</v>
      </c>
      <c r="O66" s="18"/>
    </row>
    <row r="67" spans="2:15" ht="9.75">
      <c r="B67" s="17"/>
      <c r="C67" s="5" t="s">
        <v>54</v>
      </c>
      <c r="D67" s="221"/>
      <c r="E67" s="215">
        <v>297</v>
      </c>
      <c r="F67" s="136">
        <v>337</v>
      </c>
      <c r="G67" s="136">
        <v>375</v>
      </c>
      <c r="H67" s="136">
        <v>386</v>
      </c>
      <c r="I67" s="136">
        <v>293</v>
      </c>
      <c r="J67" s="136">
        <v>314</v>
      </c>
      <c r="K67" s="216">
        <f>H17</f>
        <v>406</v>
      </c>
      <c r="L67" s="136">
        <f>K67*L68</f>
        <v>380.828</v>
      </c>
      <c r="M67" s="136">
        <f>L67*M68</f>
        <v>357.216664</v>
      </c>
      <c r="N67" s="136">
        <f>M67*N68</f>
        <v>335.06923083199996</v>
      </c>
      <c r="O67" s="18"/>
    </row>
    <row r="68" spans="2:15" ht="9.75">
      <c r="B68" s="17"/>
      <c r="C68" s="5" t="s">
        <v>61</v>
      </c>
      <c r="D68" s="221"/>
      <c r="E68" s="217"/>
      <c r="F68" s="217"/>
      <c r="G68" s="217"/>
      <c r="H68" s="217"/>
      <c r="I68" s="217"/>
      <c r="J68" s="217"/>
      <c r="K68" s="218">
        <f>H19</f>
        <v>0.938</v>
      </c>
      <c r="L68" s="217">
        <f>H19</f>
        <v>0.938</v>
      </c>
      <c r="M68" s="217">
        <f>H19</f>
        <v>0.938</v>
      </c>
      <c r="N68" s="217">
        <f>H19</f>
        <v>0.938</v>
      </c>
      <c r="O68" s="18"/>
    </row>
    <row r="69" spans="2:15" ht="9.75">
      <c r="B69" s="17"/>
      <c r="C69" s="7"/>
      <c r="D69" s="168"/>
      <c r="E69" s="7"/>
      <c r="F69" s="7"/>
      <c r="G69" s="7"/>
      <c r="H69" s="7"/>
      <c r="I69" s="7"/>
      <c r="J69" s="7"/>
      <c r="K69" s="7"/>
      <c r="L69" s="7"/>
      <c r="M69" s="7"/>
      <c r="N69" s="7"/>
      <c r="O69" s="18"/>
    </row>
    <row r="70" spans="2:15" ht="9.75">
      <c r="B70" s="17"/>
      <c r="C70" s="188" t="s">
        <v>0</v>
      </c>
      <c r="D70" s="221" t="s">
        <v>6</v>
      </c>
      <c r="E70" s="185">
        <v>11853.3</v>
      </c>
      <c r="F70" s="185">
        <v>12623</v>
      </c>
      <c r="G70" s="185">
        <v>13377.2</v>
      </c>
      <c r="H70" s="185">
        <v>14028.7</v>
      </c>
      <c r="I70" s="185">
        <v>14291.5</v>
      </c>
      <c r="J70" s="185">
        <v>13939</v>
      </c>
      <c r="K70" s="185">
        <v>14526.5</v>
      </c>
      <c r="L70" s="185">
        <v>15087.7</v>
      </c>
      <c r="M70" s="185">
        <f>L70*M71</f>
        <v>15766.646499999999</v>
      </c>
      <c r="N70" s="185">
        <f>M70*N71</f>
        <v>16476.145592499997</v>
      </c>
      <c r="O70" s="18"/>
    </row>
    <row r="71" spans="2:15" ht="9.75">
      <c r="B71" s="17"/>
      <c r="C71" s="188" t="s">
        <v>7</v>
      </c>
      <c r="D71" s="221" t="s">
        <v>6</v>
      </c>
      <c r="E71" s="186">
        <v>1.064</v>
      </c>
      <c r="F71" s="186">
        <v>1.065</v>
      </c>
      <c r="G71" s="186">
        <v>1.06</v>
      </c>
      <c r="H71" s="186">
        <v>1.049</v>
      </c>
      <c r="I71" s="186">
        <v>1.019</v>
      </c>
      <c r="J71" s="186">
        <v>0.975</v>
      </c>
      <c r="K71" s="186">
        <v>1.042</v>
      </c>
      <c r="L71" s="187">
        <v>1.039</v>
      </c>
      <c r="M71" s="225">
        <f>N18</f>
        <v>1.045</v>
      </c>
      <c r="N71" s="187">
        <f>N18</f>
        <v>1.045</v>
      </c>
      <c r="O71" s="18"/>
    </row>
    <row r="72" spans="1:15" ht="9.75">
      <c r="A72" s="1" t="s">
        <v>35</v>
      </c>
      <c r="B72" s="17"/>
      <c r="C72" s="188" t="s">
        <v>40</v>
      </c>
      <c r="D72" s="221"/>
      <c r="E72" s="186">
        <f aca="true" t="shared" si="4" ref="E72:K72">E51/E70</f>
        <v>0.3624307154969502</v>
      </c>
      <c r="F72" s="186">
        <f t="shared" si="4"/>
        <v>0.3637804008555811</v>
      </c>
      <c r="G72" s="186">
        <f t="shared" si="4"/>
        <v>0.36098735161319256</v>
      </c>
      <c r="H72" s="186">
        <f t="shared" si="4"/>
        <v>0.3589070975927919</v>
      </c>
      <c r="I72" s="186">
        <f t="shared" si="4"/>
        <v>0.4060455515516216</v>
      </c>
      <c r="J72" s="186">
        <f t="shared" si="4"/>
        <v>0.5417892244780831</v>
      </c>
      <c r="K72" s="186">
        <f t="shared" si="4"/>
        <v>0.621140673940729</v>
      </c>
      <c r="L72" s="186">
        <f>L53/L70</f>
        <v>0.6897804171609987</v>
      </c>
      <c r="M72" s="186">
        <f>M53/M70</f>
        <v>0.7457007423867847</v>
      </c>
      <c r="N72" s="186">
        <f>N53/N70</f>
        <v>0.7135892271643874</v>
      </c>
      <c r="O72" s="18"/>
    </row>
    <row r="73" spans="2:15" ht="9.75">
      <c r="B73" s="17"/>
      <c r="C73" s="188"/>
      <c r="D73" s="221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"/>
    </row>
    <row r="74" spans="2:15" ht="9.75">
      <c r="B74" s="17"/>
      <c r="C74" s="38" t="s">
        <v>39</v>
      </c>
      <c r="D74" s="221"/>
      <c r="E74" s="236"/>
      <c r="F74" s="236"/>
      <c r="G74" s="236">
        <f aca="true" t="shared" si="5" ref="G74:N74">G60/G70</f>
        <v>0.015773106479681845</v>
      </c>
      <c r="H74" s="236">
        <f t="shared" si="5"/>
        <v>0.01739291595087214</v>
      </c>
      <c r="I74" s="236">
        <f t="shared" si="5"/>
        <v>0.018262603645523564</v>
      </c>
      <c r="J74" s="236">
        <f t="shared" si="5"/>
        <v>0.01865270105459502</v>
      </c>
      <c r="K74" s="236">
        <f t="shared" si="5"/>
        <v>0.01128971190582728</v>
      </c>
      <c r="L74" s="236">
        <f t="shared" si="5"/>
        <v>0.013795608343219974</v>
      </c>
      <c r="M74" s="236">
        <f t="shared" si="5"/>
        <v>0.018642518559669616</v>
      </c>
      <c r="N74" s="236">
        <f t="shared" si="5"/>
        <v>0.028543569086575495</v>
      </c>
      <c r="O74" s="18"/>
    </row>
    <row r="75" spans="2:15" ht="9.75">
      <c r="B75" s="17"/>
      <c r="C75" s="240" t="s">
        <v>63</v>
      </c>
      <c r="D75" s="221"/>
      <c r="E75" s="237">
        <f aca="true" t="shared" si="6" ref="E75:J75">E62/E70</f>
        <v>0</v>
      </c>
      <c r="F75" s="237">
        <f t="shared" si="6"/>
        <v>0</v>
      </c>
      <c r="G75" s="237">
        <f t="shared" si="6"/>
        <v>0.04074096223424932</v>
      </c>
      <c r="H75" s="237">
        <f t="shared" si="6"/>
        <v>0.041771511259061776</v>
      </c>
      <c r="I75" s="237">
        <f t="shared" si="6"/>
        <v>0.04254277017807788</v>
      </c>
      <c r="J75" s="237">
        <f t="shared" si="6"/>
        <v>0.046201305689073824</v>
      </c>
      <c r="K75" s="237">
        <f>K62/K70</f>
        <v>0.04784359618628024</v>
      </c>
      <c r="L75" s="237">
        <f>L62/L70</f>
        <v>0.04887391716431265</v>
      </c>
      <c r="M75" s="237">
        <f>M62/M70</f>
        <v>0.04962222594386194</v>
      </c>
      <c r="N75" s="237">
        <f>N62/N70</f>
        <v>0.05038199208271533</v>
      </c>
      <c r="O75" s="18"/>
    </row>
    <row r="76" spans="2:15" ht="9.75">
      <c r="B76" s="17"/>
      <c r="C76" s="6" t="s">
        <v>64</v>
      </c>
      <c r="D76" s="221"/>
      <c r="E76" s="217"/>
      <c r="F76" s="217">
        <f aca="true" t="shared" si="7" ref="F76:N76">F65/F70</f>
        <v>0.027964826111067098</v>
      </c>
      <c r="G76" s="217">
        <f t="shared" si="7"/>
        <v>0.029901623658164636</v>
      </c>
      <c r="H76" s="217">
        <f t="shared" si="7"/>
        <v>0.03250479374425285</v>
      </c>
      <c r="I76" s="217">
        <f t="shared" si="7"/>
        <v>0.03120736101878739</v>
      </c>
      <c r="J76" s="217">
        <f t="shared" si="7"/>
        <v>0.033790085371977904</v>
      </c>
      <c r="K76" s="217">
        <f t="shared" si="7"/>
        <v>0.03600316662651017</v>
      </c>
      <c r="L76" s="217">
        <f t="shared" si="7"/>
        <v>0.03365874188908846</v>
      </c>
      <c r="M76" s="217">
        <f t="shared" si="7"/>
        <v>0.031275252032827654</v>
      </c>
      <c r="N76" s="217">
        <f t="shared" si="7"/>
        <v>0.029060545190311628</v>
      </c>
      <c r="O76" s="18"/>
    </row>
    <row r="77" spans="2:15" ht="9.75">
      <c r="B77" s="17"/>
      <c r="C77" s="6" t="s">
        <v>65</v>
      </c>
      <c r="D77" s="221"/>
      <c r="E77" s="217">
        <f aca="true" t="shared" si="8" ref="E77:N77">E67/E70</f>
        <v>0.025056313431702566</v>
      </c>
      <c r="F77" s="217">
        <f t="shared" si="8"/>
        <v>0.026697298581953577</v>
      </c>
      <c r="G77" s="217">
        <f t="shared" si="8"/>
        <v>0.028032772179529347</v>
      </c>
      <c r="H77" s="217">
        <f t="shared" si="8"/>
        <v>0.027515022774740352</v>
      </c>
      <c r="I77" s="217">
        <f t="shared" si="8"/>
        <v>0.02050169681279082</v>
      </c>
      <c r="J77" s="217">
        <f t="shared" si="8"/>
        <v>0.022526723581318603</v>
      </c>
      <c r="K77" s="217">
        <f t="shared" si="8"/>
        <v>0.027948920937596804</v>
      </c>
      <c r="L77" s="217">
        <f t="shared" si="8"/>
        <v>0.025240957866341455</v>
      </c>
      <c r="M77" s="217">
        <f t="shared" si="8"/>
        <v>0.022656477013041423</v>
      </c>
      <c r="N77" s="217">
        <f t="shared" si="8"/>
        <v>0.020336627213619958</v>
      </c>
      <c r="O77" s="18"/>
    </row>
    <row r="78" spans="2:15" ht="9.75">
      <c r="B78" s="17"/>
      <c r="C78" s="188" t="s">
        <v>66</v>
      </c>
      <c r="D78" s="168"/>
      <c r="E78" s="234"/>
      <c r="F78" s="234"/>
      <c r="G78" s="234">
        <f aca="true" t="shared" si="9" ref="G78:M78">SUM(G74:G77)</f>
        <v>0.11444846455162515</v>
      </c>
      <c r="H78" s="234">
        <f t="shared" si="9"/>
        <v>0.11918424372892712</v>
      </c>
      <c r="I78" s="234">
        <f t="shared" si="9"/>
        <v>0.11251443165517966</v>
      </c>
      <c r="J78" s="234">
        <f t="shared" si="9"/>
        <v>0.12117081569696535</v>
      </c>
      <c r="K78" s="234">
        <f t="shared" si="9"/>
        <v>0.1230853956562145</v>
      </c>
      <c r="L78" s="234">
        <f t="shared" si="9"/>
        <v>0.12156922526296254</v>
      </c>
      <c r="M78" s="234">
        <f t="shared" si="9"/>
        <v>0.12219647354940062</v>
      </c>
      <c r="N78" s="234">
        <f>SUM(N74:N77)</f>
        <v>0.1283227335732224</v>
      </c>
      <c r="O78" s="18"/>
    </row>
    <row r="79" spans="2:15" ht="10.5" thickBot="1">
      <c r="B79" s="17"/>
      <c r="C79" s="7"/>
      <c r="D79" s="168"/>
      <c r="E79" s="7"/>
      <c r="F79" s="7"/>
      <c r="G79" s="7"/>
      <c r="H79" s="7"/>
      <c r="I79" s="7"/>
      <c r="J79" s="7"/>
      <c r="K79" s="7"/>
      <c r="L79" s="7"/>
      <c r="M79" s="7"/>
      <c r="N79" s="7"/>
      <c r="O79" s="18"/>
    </row>
    <row r="80" spans="2:15" ht="10.5" thickBot="1">
      <c r="B80" s="17"/>
      <c r="C80" s="53" t="s">
        <v>3</v>
      </c>
      <c r="D80" s="168"/>
      <c r="E80" s="172">
        <v>2014</v>
      </c>
      <c r="F80" s="173">
        <v>2015</v>
      </c>
      <c r="G80" s="173">
        <v>2016</v>
      </c>
      <c r="H80" s="173">
        <v>2017</v>
      </c>
      <c r="I80" s="173">
        <v>2018</v>
      </c>
      <c r="J80" s="173">
        <v>2019</v>
      </c>
      <c r="K80" s="173">
        <v>2020</v>
      </c>
      <c r="L80" s="173">
        <v>2021</v>
      </c>
      <c r="M80" s="173">
        <v>2022</v>
      </c>
      <c r="N80" s="174">
        <v>2023</v>
      </c>
      <c r="O80" s="18"/>
    </row>
    <row r="81" spans="2:15" ht="9.75">
      <c r="B81" s="17"/>
      <c r="C81" s="7"/>
      <c r="D81" s="223"/>
      <c r="E81" s="7"/>
      <c r="F81" s="7"/>
      <c r="G81" s="7"/>
      <c r="H81" s="7"/>
      <c r="I81" s="7"/>
      <c r="J81" s="7"/>
      <c r="K81" s="7"/>
      <c r="L81" s="7"/>
      <c r="M81" s="7"/>
      <c r="N81" s="7"/>
      <c r="O81" s="18"/>
    </row>
    <row r="82" spans="2:15" ht="9.75">
      <c r="B82" s="17"/>
      <c r="C82" s="211" t="s">
        <v>36</v>
      </c>
      <c r="D82" s="168" t="s">
        <v>35</v>
      </c>
      <c r="E82" s="179">
        <f>N46+N48</f>
        <v>16600</v>
      </c>
      <c r="F82" s="179">
        <f aca="true" t="shared" si="10" ref="F82:N82">E82+F83</f>
        <v>16600</v>
      </c>
      <c r="G82" s="179">
        <f t="shared" si="10"/>
        <v>16600</v>
      </c>
      <c r="H82" s="179">
        <f t="shared" si="10"/>
        <v>16600</v>
      </c>
      <c r="I82" s="179">
        <f t="shared" si="10"/>
        <v>16600</v>
      </c>
      <c r="J82" s="210">
        <f t="shared" si="10"/>
        <v>16600</v>
      </c>
      <c r="K82" s="179">
        <f t="shared" si="10"/>
        <v>16600</v>
      </c>
      <c r="L82" s="179">
        <f t="shared" si="10"/>
        <v>16600</v>
      </c>
      <c r="M82" s="179">
        <f t="shared" si="10"/>
        <v>16600</v>
      </c>
      <c r="N82" s="179">
        <f t="shared" si="10"/>
        <v>16600</v>
      </c>
      <c r="O82" s="18"/>
    </row>
    <row r="83" spans="2:15" ht="9.75">
      <c r="B83" s="17"/>
      <c r="C83" s="51" t="s">
        <v>33</v>
      </c>
      <c r="D83" s="168"/>
      <c r="E83" s="179">
        <f>N48*E84</f>
        <v>0</v>
      </c>
      <c r="F83" s="179">
        <f>E83*F84</f>
        <v>0</v>
      </c>
      <c r="G83" s="179">
        <f aca="true" t="shared" si="11" ref="G83:N83">F83*G84</f>
        <v>0</v>
      </c>
      <c r="H83" s="179">
        <f t="shared" si="11"/>
        <v>0</v>
      </c>
      <c r="I83" s="179">
        <f t="shared" si="11"/>
        <v>0</v>
      </c>
      <c r="J83" s="179">
        <f t="shared" si="11"/>
        <v>0</v>
      </c>
      <c r="K83" s="179">
        <f t="shared" si="11"/>
        <v>0</v>
      </c>
      <c r="L83" s="179">
        <f t="shared" si="11"/>
        <v>0</v>
      </c>
      <c r="M83" s="179">
        <f t="shared" si="11"/>
        <v>0</v>
      </c>
      <c r="N83" s="179">
        <f t="shared" si="11"/>
        <v>0</v>
      </c>
      <c r="O83" s="18"/>
    </row>
    <row r="84" spans="2:15" ht="9.75">
      <c r="B84" s="17"/>
      <c r="C84" s="51" t="s">
        <v>23</v>
      </c>
      <c r="D84" s="168"/>
      <c r="E84" s="196">
        <f>N16</f>
        <v>0</v>
      </c>
      <c r="F84" s="196">
        <f>N16</f>
        <v>0</v>
      </c>
      <c r="G84" s="196">
        <f>N16</f>
        <v>0</v>
      </c>
      <c r="H84" s="196">
        <f>N16</f>
        <v>0</v>
      </c>
      <c r="I84" s="196">
        <f>N16</f>
        <v>0</v>
      </c>
      <c r="J84" s="212">
        <f>N16</f>
        <v>0</v>
      </c>
      <c r="K84" s="196">
        <f>N16</f>
        <v>0</v>
      </c>
      <c r="L84" s="209">
        <f>N16</f>
        <v>0</v>
      </c>
      <c r="M84" s="196">
        <f>N16</f>
        <v>0</v>
      </c>
      <c r="N84" s="203">
        <f>N16</f>
        <v>0</v>
      </c>
      <c r="O84" s="18"/>
    </row>
    <row r="85" spans="2:15" ht="9.75">
      <c r="B85" s="17"/>
      <c r="C85" s="26"/>
      <c r="D85" s="168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8"/>
    </row>
    <row r="86" spans="2:15" ht="9.75">
      <c r="B86" s="17"/>
      <c r="C86" s="180" t="s">
        <v>34</v>
      </c>
      <c r="D86" s="221"/>
      <c r="E86" s="181">
        <f>N53+E87</f>
        <v>11757.2</v>
      </c>
      <c r="F86" s="181">
        <f aca="true" t="shared" si="12" ref="F86:N86">E86+F87</f>
        <v>11757.2</v>
      </c>
      <c r="G86" s="181">
        <f t="shared" si="12"/>
        <v>11757.2</v>
      </c>
      <c r="H86" s="181">
        <f t="shared" si="12"/>
        <v>11757.2</v>
      </c>
      <c r="I86" s="181">
        <f t="shared" si="12"/>
        <v>11757.2</v>
      </c>
      <c r="J86" s="181">
        <f t="shared" si="12"/>
        <v>11757.2</v>
      </c>
      <c r="K86" s="181">
        <f t="shared" si="12"/>
        <v>11757.2</v>
      </c>
      <c r="L86" s="181">
        <f t="shared" si="12"/>
        <v>11757.2</v>
      </c>
      <c r="M86" s="181">
        <f t="shared" si="12"/>
        <v>11757.2</v>
      </c>
      <c r="N86" s="181">
        <f t="shared" si="12"/>
        <v>11757.2</v>
      </c>
      <c r="O86" s="18"/>
    </row>
    <row r="87" spans="2:15" ht="9.75">
      <c r="B87" s="17"/>
      <c r="C87" s="180" t="s">
        <v>33</v>
      </c>
      <c r="D87" s="221"/>
      <c r="E87" s="181">
        <f aca="true" t="shared" si="13" ref="E87:N87">E83*E88</f>
        <v>0</v>
      </c>
      <c r="F87" s="181">
        <f t="shared" si="13"/>
        <v>0</v>
      </c>
      <c r="G87" s="181">
        <f t="shared" si="13"/>
        <v>0</v>
      </c>
      <c r="H87" s="181">
        <f t="shared" si="13"/>
        <v>0</v>
      </c>
      <c r="I87" s="181">
        <f t="shared" si="13"/>
        <v>0</v>
      </c>
      <c r="J87" s="181">
        <f t="shared" si="13"/>
        <v>0</v>
      </c>
      <c r="K87" s="181">
        <f t="shared" si="13"/>
        <v>0</v>
      </c>
      <c r="L87" s="181">
        <f t="shared" si="13"/>
        <v>0</v>
      </c>
      <c r="M87" s="181">
        <f t="shared" si="13"/>
        <v>0</v>
      </c>
      <c r="N87" s="181">
        <f t="shared" si="13"/>
        <v>0</v>
      </c>
      <c r="O87" s="18"/>
    </row>
    <row r="88" spans="2:15" ht="9.75">
      <c r="B88" s="17"/>
      <c r="C88" s="180" t="s">
        <v>42</v>
      </c>
      <c r="D88" s="221"/>
      <c r="E88" s="183">
        <f>N17</f>
        <v>0.9</v>
      </c>
      <c r="F88" s="183">
        <f>N17</f>
        <v>0.9</v>
      </c>
      <c r="G88" s="183">
        <f>N17</f>
        <v>0.9</v>
      </c>
      <c r="H88" s="183">
        <f>N17</f>
        <v>0.9</v>
      </c>
      <c r="I88" s="183">
        <f>N17</f>
        <v>0.9</v>
      </c>
      <c r="J88" s="183">
        <f>N17</f>
        <v>0.9</v>
      </c>
      <c r="K88" s="183">
        <f>N17</f>
        <v>0.9</v>
      </c>
      <c r="L88" s="183">
        <f>N17</f>
        <v>0.9</v>
      </c>
      <c r="M88" s="183">
        <f>N17</f>
        <v>0.9</v>
      </c>
      <c r="N88" s="183">
        <f>N17</f>
        <v>0.9</v>
      </c>
      <c r="O88" s="18"/>
    </row>
    <row r="89" spans="2:15" ht="9.75">
      <c r="B89" s="17"/>
      <c r="C89" s="26"/>
      <c r="D89" s="22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8"/>
    </row>
    <row r="90" spans="2:15" ht="9.75">
      <c r="B90" s="17"/>
      <c r="C90" s="38" t="s">
        <v>31</v>
      </c>
      <c r="D90" s="221"/>
      <c r="E90" s="184">
        <v>0.045</v>
      </c>
      <c r="F90" s="214">
        <f>H15</f>
        <v>0.048</v>
      </c>
      <c r="G90" s="184">
        <f>H15</f>
        <v>0.048</v>
      </c>
      <c r="H90" s="184">
        <f>H15</f>
        <v>0.048</v>
      </c>
      <c r="I90" s="184">
        <f>H15</f>
        <v>0.048</v>
      </c>
      <c r="J90" s="184">
        <f>H15</f>
        <v>0.048</v>
      </c>
      <c r="K90" s="184">
        <f>H15</f>
        <v>0.048</v>
      </c>
      <c r="L90" s="184">
        <f>H15</f>
        <v>0.048</v>
      </c>
      <c r="M90" s="184">
        <f>H15</f>
        <v>0.048</v>
      </c>
      <c r="N90" s="184">
        <f>H15</f>
        <v>0.048</v>
      </c>
      <c r="O90" s="18"/>
    </row>
    <row r="91" spans="2:15" ht="9.75">
      <c r="B91" s="17"/>
      <c r="C91" s="38" t="s">
        <v>38</v>
      </c>
      <c r="D91" s="222" t="s">
        <v>6</v>
      </c>
      <c r="E91" s="182">
        <f aca="true" t="shared" si="14" ref="E91:N91">E86*E90</f>
        <v>529.0740000000001</v>
      </c>
      <c r="F91" s="182">
        <f t="shared" si="14"/>
        <v>564.3456</v>
      </c>
      <c r="G91" s="182">
        <f t="shared" si="14"/>
        <v>564.3456</v>
      </c>
      <c r="H91" s="182">
        <f t="shared" si="14"/>
        <v>564.3456</v>
      </c>
      <c r="I91" s="182">
        <f t="shared" si="14"/>
        <v>564.3456</v>
      </c>
      <c r="J91" s="182">
        <f t="shared" si="14"/>
        <v>564.3456</v>
      </c>
      <c r="K91" s="182">
        <f t="shared" si="14"/>
        <v>564.3456</v>
      </c>
      <c r="L91" s="182">
        <f t="shared" si="14"/>
        <v>564.3456</v>
      </c>
      <c r="M91" s="182">
        <f t="shared" si="14"/>
        <v>564.3456</v>
      </c>
      <c r="N91" s="182">
        <f t="shared" si="14"/>
        <v>564.3456</v>
      </c>
      <c r="O91" s="18"/>
    </row>
    <row r="92" spans="2:15" ht="9.75">
      <c r="B92" s="17"/>
      <c r="C92" s="7"/>
      <c r="D92" s="168"/>
      <c r="E92" s="7"/>
      <c r="F92" s="7"/>
      <c r="G92" s="7"/>
      <c r="H92" s="7"/>
      <c r="I92" s="7"/>
      <c r="J92" s="7"/>
      <c r="K92" s="7"/>
      <c r="L92" s="7"/>
      <c r="M92" s="7"/>
      <c r="N92" s="7"/>
      <c r="O92" s="18"/>
    </row>
    <row r="93" spans="2:15" ht="9.75">
      <c r="B93" s="17"/>
      <c r="C93" s="240" t="s">
        <v>62</v>
      </c>
      <c r="D93" s="168"/>
      <c r="E93" s="238">
        <f>N62*E94</f>
        <v>880.7372000394948</v>
      </c>
      <c r="F93" s="238">
        <f>E93*F94</f>
        <v>934.462169241904</v>
      </c>
      <c r="G93" s="238">
        <f aca="true" t="shared" si="15" ref="G93:N93">F93*G94</f>
        <v>991.46436156566</v>
      </c>
      <c r="H93" s="238">
        <f t="shared" si="15"/>
        <v>1051.9436876211653</v>
      </c>
      <c r="I93" s="238">
        <f t="shared" si="15"/>
        <v>1116.1122525660562</v>
      </c>
      <c r="J93" s="238">
        <f t="shared" si="15"/>
        <v>1184.1950999725855</v>
      </c>
      <c r="K93" s="238">
        <f t="shared" si="15"/>
        <v>1256.4310010709132</v>
      </c>
      <c r="L93" s="238">
        <f t="shared" si="15"/>
        <v>1333.073292136239</v>
      </c>
      <c r="M93" s="238">
        <f t="shared" si="15"/>
        <v>1414.3907629565495</v>
      </c>
      <c r="N93" s="238">
        <f t="shared" si="15"/>
        <v>1500.6685994968989</v>
      </c>
      <c r="O93" s="18"/>
    </row>
    <row r="94" spans="2:15" ht="9.75">
      <c r="B94" s="17"/>
      <c r="C94" s="240" t="s">
        <v>61</v>
      </c>
      <c r="D94" s="168"/>
      <c r="E94" s="237">
        <f>N19</f>
        <v>1.061</v>
      </c>
      <c r="F94" s="237">
        <f>N19</f>
        <v>1.061</v>
      </c>
      <c r="G94" s="237">
        <f>N19</f>
        <v>1.061</v>
      </c>
      <c r="H94" s="237">
        <f>N19</f>
        <v>1.061</v>
      </c>
      <c r="I94" s="237">
        <f>N19</f>
        <v>1.061</v>
      </c>
      <c r="J94" s="237">
        <f>N19</f>
        <v>1.061</v>
      </c>
      <c r="K94" s="237">
        <f>N19</f>
        <v>1.061</v>
      </c>
      <c r="L94" s="237">
        <f>N19</f>
        <v>1.061</v>
      </c>
      <c r="M94" s="237">
        <f>N19</f>
        <v>1.061</v>
      </c>
      <c r="N94" s="237">
        <f>N19</f>
        <v>1.061</v>
      </c>
      <c r="O94" s="18"/>
    </row>
    <row r="95" spans="2:15" ht="9.75">
      <c r="B95" s="17"/>
      <c r="C95" s="7"/>
      <c r="D95" s="168"/>
      <c r="E95" s="7"/>
      <c r="F95" s="7"/>
      <c r="G95" s="7"/>
      <c r="H95" s="7"/>
      <c r="I95" s="7"/>
      <c r="J95" s="7"/>
      <c r="K95" s="7"/>
      <c r="L95" s="7"/>
      <c r="M95" s="7"/>
      <c r="N95" s="7"/>
      <c r="O95" s="18"/>
    </row>
    <row r="96" spans="2:15" ht="9.75">
      <c r="B96" s="17"/>
      <c r="C96" s="5" t="s">
        <v>46</v>
      </c>
      <c r="D96" s="221" t="s">
        <v>6</v>
      </c>
      <c r="E96" s="136">
        <f>N65*E97</f>
        <v>464.92040611996293</v>
      </c>
      <c r="F96" s="136">
        <f>E96*F97</f>
        <v>451.437714342484</v>
      </c>
      <c r="G96" s="136">
        <f aca="true" t="shared" si="16" ref="G96:N96">F96*G97</f>
        <v>438.346020626552</v>
      </c>
      <c r="H96" s="136">
        <f t="shared" si="16"/>
        <v>425.63398602838197</v>
      </c>
      <c r="I96" s="136">
        <f t="shared" si="16"/>
        <v>413.2906004335589</v>
      </c>
      <c r="J96" s="136">
        <f t="shared" si="16"/>
        <v>401.30517302098565</v>
      </c>
      <c r="K96" s="136">
        <f t="shared" si="16"/>
        <v>389.6673230033771</v>
      </c>
      <c r="L96" s="136">
        <f t="shared" si="16"/>
        <v>378.3669706362791</v>
      </c>
      <c r="M96" s="136">
        <f t="shared" si="16"/>
        <v>367.394328487827</v>
      </c>
      <c r="N96" s="136">
        <f t="shared" si="16"/>
        <v>356.73989296168</v>
      </c>
      <c r="O96" s="18"/>
    </row>
    <row r="97" spans="2:15" ht="9.75">
      <c r="B97" s="17"/>
      <c r="C97" s="5" t="s">
        <v>61</v>
      </c>
      <c r="D97" s="221"/>
      <c r="E97" s="39">
        <f>H18</f>
        <v>0.971</v>
      </c>
      <c r="F97" s="39">
        <f>H18</f>
        <v>0.971</v>
      </c>
      <c r="G97" s="39">
        <f>H18</f>
        <v>0.971</v>
      </c>
      <c r="H97" s="39">
        <f>H18</f>
        <v>0.971</v>
      </c>
      <c r="I97" s="39">
        <f>H18</f>
        <v>0.971</v>
      </c>
      <c r="J97" s="39">
        <f>H18</f>
        <v>0.971</v>
      </c>
      <c r="K97" s="39">
        <f>H18</f>
        <v>0.971</v>
      </c>
      <c r="L97" s="39">
        <f>H18</f>
        <v>0.971</v>
      </c>
      <c r="M97" s="39">
        <f>H18</f>
        <v>0.971</v>
      </c>
      <c r="N97" s="39">
        <f>H18</f>
        <v>0.971</v>
      </c>
      <c r="O97" s="18"/>
    </row>
    <row r="98" spans="2:15" ht="9.75">
      <c r="B98" s="17"/>
      <c r="C98" s="5" t="s">
        <v>54</v>
      </c>
      <c r="D98" s="221"/>
      <c r="E98" s="215">
        <f>N67*E99</f>
        <v>314.29493852041594</v>
      </c>
      <c r="F98" s="215">
        <f>E98*F99</f>
        <v>294.80865233215013</v>
      </c>
      <c r="G98" s="215">
        <f aca="true" t="shared" si="17" ref="G98:N98">F98*G99</f>
        <v>276.5305158875568</v>
      </c>
      <c r="H98" s="215">
        <f t="shared" si="17"/>
        <v>259.38562390252827</v>
      </c>
      <c r="I98" s="215">
        <f t="shared" si="17"/>
        <v>243.3037152205715</v>
      </c>
      <c r="J98" s="215">
        <f t="shared" si="17"/>
        <v>228.21888487689606</v>
      </c>
      <c r="K98" s="215">
        <f t="shared" si="17"/>
        <v>214.0693140145285</v>
      </c>
      <c r="L98" s="215">
        <f t="shared" si="17"/>
        <v>200.7970165456277</v>
      </c>
      <c r="M98" s="215">
        <f t="shared" si="17"/>
        <v>188.3476015197988</v>
      </c>
      <c r="N98" s="215">
        <f t="shared" si="17"/>
        <v>176.67005022557126</v>
      </c>
      <c r="O98" s="18"/>
    </row>
    <row r="99" spans="2:15" ht="9.75">
      <c r="B99" s="17"/>
      <c r="C99" s="5" t="s">
        <v>61</v>
      </c>
      <c r="D99" s="221"/>
      <c r="E99" s="39">
        <f>H19</f>
        <v>0.938</v>
      </c>
      <c r="F99" s="39">
        <f>H19</f>
        <v>0.938</v>
      </c>
      <c r="G99" s="39">
        <f>H19</f>
        <v>0.938</v>
      </c>
      <c r="H99" s="39">
        <f>H19</f>
        <v>0.938</v>
      </c>
      <c r="I99" s="39">
        <f>H19</f>
        <v>0.938</v>
      </c>
      <c r="J99" s="39">
        <f>H19</f>
        <v>0.938</v>
      </c>
      <c r="K99" s="39">
        <f>H19</f>
        <v>0.938</v>
      </c>
      <c r="L99" s="39">
        <f>H19</f>
        <v>0.938</v>
      </c>
      <c r="M99" s="39">
        <f>H19</f>
        <v>0.938</v>
      </c>
      <c r="N99" s="39">
        <f>H19</f>
        <v>0.938</v>
      </c>
      <c r="O99" s="18"/>
    </row>
    <row r="100" spans="2:15" ht="9.75">
      <c r="B100" s="17"/>
      <c r="C100" s="7"/>
      <c r="D100" s="16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8"/>
    </row>
    <row r="101" spans="2:15" ht="9.75">
      <c r="B101" s="17"/>
      <c r="C101" s="188" t="s">
        <v>0</v>
      </c>
      <c r="D101" s="221" t="s">
        <v>6</v>
      </c>
      <c r="E101" s="185">
        <f>N70*E102</f>
        <v>17217.572144162496</v>
      </c>
      <c r="F101" s="185">
        <f>E101*F102</f>
        <v>17992.362890649805</v>
      </c>
      <c r="G101" s="185">
        <f aca="true" t="shared" si="18" ref="G101:N101">F101*G102</f>
        <v>18802.019220729046</v>
      </c>
      <c r="H101" s="185">
        <f t="shared" si="18"/>
        <v>19648.11008566185</v>
      </c>
      <c r="I101" s="185">
        <f t="shared" si="18"/>
        <v>20532.275039516633</v>
      </c>
      <c r="J101" s="185">
        <f t="shared" si="18"/>
        <v>21456.22741629488</v>
      </c>
      <c r="K101" s="185">
        <f t="shared" si="18"/>
        <v>22421.75765002815</v>
      </c>
      <c r="L101" s="185">
        <f t="shared" si="18"/>
        <v>23430.736744279417</v>
      </c>
      <c r="M101" s="185">
        <f t="shared" si="18"/>
        <v>24485.119897771987</v>
      </c>
      <c r="N101" s="185">
        <f t="shared" si="18"/>
        <v>25586.950293171725</v>
      </c>
      <c r="O101" s="18"/>
    </row>
    <row r="102" spans="2:15" ht="9.75">
      <c r="B102" s="17"/>
      <c r="C102" s="188" t="s">
        <v>7</v>
      </c>
      <c r="D102" s="221" t="s">
        <v>6</v>
      </c>
      <c r="E102" s="186">
        <f>N18</f>
        <v>1.045</v>
      </c>
      <c r="F102" s="186">
        <f>N18</f>
        <v>1.045</v>
      </c>
      <c r="G102" s="186">
        <f>N18</f>
        <v>1.045</v>
      </c>
      <c r="H102" s="186">
        <f>N18</f>
        <v>1.045</v>
      </c>
      <c r="I102" s="186">
        <f>N18</f>
        <v>1.045</v>
      </c>
      <c r="J102" s="186">
        <f>N18</f>
        <v>1.045</v>
      </c>
      <c r="K102" s="186">
        <f>N18</f>
        <v>1.045</v>
      </c>
      <c r="L102" s="187">
        <f>N18</f>
        <v>1.045</v>
      </c>
      <c r="M102" s="187">
        <f>N18</f>
        <v>1.045</v>
      </c>
      <c r="N102" s="187">
        <f>N18</f>
        <v>1.045</v>
      </c>
      <c r="O102" s="18"/>
    </row>
    <row r="103" spans="1:15" ht="9.75">
      <c r="A103" s="1" t="s">
        <v>35</v>
      </c>
      <c r="B103" s="17"/>
      <c r="C103" s="188" t="s">
        <v>40</v>
      </c>
      <c r="D103" s="221"/>
      <c r="E103" s="186">
        <f>E86/E101</f>
        <v>0.6828605044635286</v>
      </c>
      <c r="F103" s="186">
        <f aca="true" t="shared" si="19" ref="F103:N103">F86/F101</f>
        <v>0.6534550281947644</v>
      </c>
      <c r="G103" s="186">
        <f t="shared" si="19"/>
        <v>0.62531581645432</v>
      </c>
      <c r="H103" s="186">
        <f t="shared" si="19"/>
        <v>0.5983883411046125</v>
      </c>
      <c r="I103" s="186">
        <f t="shared" si="19"/>
        <v>0.572620422109677</v>
      </c>
      <c r="J103" s="186">
        <f t="shared" si="19"/>
        <v>0.5479621264207436</v>
      </c>
      <c r="K103" s="186">
        <f t="shared" si="19"/>
        <v>0.5243656712160226</v>
      </c>
      <c r="L103" s="186">
        <f t="shared" si="19"/>
        <v>0.5017853313071987</v>
      </c>
      <c r="M103" s="186">
        <f t="shared" si="19"/>
        <v>0.48017735053320454</v>
      </c>
      <c r="N103" s="186">
        <f t="shared" si="19"/>
        <v>0.45949985696957374</v>
      </c>
      <c r="O103" s="18"/>
    </row>
    <row r="104" spans="2:15" ht="9.75">
      <c r="B104" s="17"/>
      <c r="C104" s="188"/>
      <c r="D104" s="221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"/>
    </row>
    <row r="105" spans="2:15" ht="9.75">
      <c r="B105" s="17"/>
      <c r="C105" s="38" t="s">
        <v>39</v>
      </c>
      <c r="D105" s="221"/>
      <c r="E105" s="236">
        <f>E91/E101</f>
        <v>0.03072872270085879</v>
      </c>
      <c r="F105" s="236">
        <f aca="true" t="shared" si="20" ref="F105:N105">F91/F101</f>
        <v>0.03136584135334869</v>
      </c>
      <c r="G105" s="236">
        <f t="shared" si="20"/>
        <v>0.030015159189807357</v>
      </c>
      <c r="H105" s="236">
        <f t="shared" si="20"/>
        <v>0.0287226403730214</v>
      </c>
      <c r="I105" s="236">
        <f t="shared" si="20"/>
        <v>0.027485780261264497</v>
      </c>
      <c r="J105" s="236">
        <f t="shared" si="20"/>
        <v>0.026302182068195692</v>
      </c>
      <c r="K105" s="236">
        <f t="shared" si="20"/>
        <v>0.025169552218369085</v>
      </c>
      <c r="L105" s="236">
        <f t="shared" si="20"/>
        <v>0.024085695902745535</v>
      </c>
      <c r="M105" s="236">
        <f t="shared" si="20"/>
        <v>0.023048512825593816</v>
      </c>
      <c r="N105" s="236">
        <f t="shared" si="20"/>
        <v>0.02205599313453954</v>
      </c>
      <c r="O105" s="18"/>
    </row>
    <row r="106" spans="2:15" ht="9.75">
      <c r="B106" s="17"/>
      <c r="C106" s="240" t="s">
        <v>63</v>
      </c>
      <c r="D106" s="221"/>
      <c r="E106" s="237">
        <f>E93/E101</f>
        <v>0.051153391004555945</v>
      </c>
      <c r="F106" s="237">
        <f aca="true" t="shared" si="21" ref="F106:N106">F93/F101</f>
        <v>0.05193660081897978</v>
      </c>
      <c r="G106" s="237">
        <f t="shared" si="21"/>
        <v>0.05273180236261966</v>
      </c>
      <c r="H106" s="237">
        <f t="shared" si="21"/>
        <v>0.053539179240899</v>
      </c>
      <c r="I106" s="237">
        <f t="shared" si="21"/>
        <v>0.054358917870424725</v>
      </c>
      <c r="J106" s="237">
        <f t="shared" si="21"/>
        <v>0.05519120752202931</v>
      </c>
      <c r="K106" s="237">
        <f t="shared" si="21"/>
        <v>0.05603624036447186</v>
      </c>
      <c r="L106" s="237">
        <f t="shared" si="21"/>
        <v>0.05689421150880827</v>
      </c>
      <c r="M106" s="237">
        <f t="shared" si="21"/>
        <v>0.057765319053440754</v>
      </c>
      <c r="N106" s="237">
        <f t="shared" si="21"/>
        <v>0.05864976412985707</v>
      </c>
      <c r="O106" s="18"/>
    </row>
    <row r="107" spans="2:15" ht="9.75">
      <c r="B107" s="17"/>
      <c r="C107" s="6" t="s">
        <v>64</v>
      </c>
      <c r="D107" s="221"/>
      <c r="E107" s="217">
        <f>E96/E101</f>
        <v>0.02700266926295942</v>
      </c>
      <c r="F107" s="217">
        <f aca="true" t="shared" si="22" ref="F107:N107">F96/F101</f>
        <v>0.025090518520893397</v>
      </c>
      <c r="G107" s="217">
        <f t="shared" si="22"/>
        <v>0.023313773668696164</v>
      </c>
      <c r="H107" s="217">
        <f t="shared" si="22"/>
        <v>0.02166284615531481</v>
      </c>
      <c r="I107" s="217">
        <f t="shared" si="22"/>
        <v>0.02012882642757003</v>
      </c>
      <c r="J107" s="217">
        <f t="shared" si="22"/>
        <v>0.018703435848010045</v>
      </c>
      <c r="K107" s="217">
        <f t="shared" si="22"/>
        <v>0.017378982017624646</v>
      </c>
      <c r="L107" s="217">
        <f t="shared" si="22"/>
        <v>0.0161483172623096</v>
      </c>
      <c r="M107" s="217">
        <f t="shared" si="22"/>
        <v>0.015004800059045571</v>
      </c>
      <c r="N107" s="217">
        <f t="shared" si="22"/>
        <v>0.013942259193620335</v>
      </c>
      <c r="O107" s="18"/>
    </row>
    <row r="108" spans="2:15" ht="9.75">
      <c r="B108" s="17"/>
      <c r="C108" s="6" t="s">
        <v>65</v>
      </c>
      <c r="D108" s="221"/>
      <c r="E108" s="217">
        <f>E98/E101</f>
        <v>0.01825431227404356</v>
      </c>
      <c r="F108" s="217">
        <f aca="true" t="shared" si="23" ref="F108:N108">F98/F101</f>
        <v>0.016385210443112787</v>
      </c>
      <c r="G108" s="217">
        <f t="shared" si="23"/>
        <v>0.014707490330755782</v>
      </c>
      <c r="H108" s="217">
        <f t="shared" si="23"/>
        <v>0.013201555914113804</v>
      </c>
      <c r="I108" s="217">
        <f t="shared" si="23"/>
        <v>0.011849817653051433</v>
      </c>
      <c r="J108" s="217">
        <f t="shared" si="23"/>
        <v>0.010636487041686358</v>
      </c>
      <c r="K108" s="217">
        <f t="shared" si="23"/>
        <v>0.009547392196269667</v>
      </c>
      <c r="L108" s="217">
        <f t="shared" si="23"/>
        <v>0.008569812325455452</v>
      </c>
      <c r="M108" s="217">
        <f t="shared" si="23"/>
        <v>0.007692329149547574</v>
      </c>
      <c r="N108" s="217">
        <f t="shared" si="23"/>
        <v>0.00690469353327811</v>
      </c>
      <c r="O108" s="18"/>
    </row>
    <row r="109" spans="2:15" ht="9.75">
      <c r="B109" s="17"/>
      <c r="C109" s="188" t="s">
        <v>66</v>
      </c>
      <c r="D109" s="168"/>
      <c r="E109" s="234">
        <f>SUM(E105:E108)</f>
        <v>0.12713909524241773</v>
      </c>
      <c r="F109" s="234">
        <f aca="true" t="shared" si="24" ref="F109:N109">SUM(F105:F108)</f>
        <v>0.12477817113633463</v>
      </c>
      <c r="G109" s="234">
        <f t="shared" si="24"/>
        <v>0.12076822555187897</v>
      </c>
      <c r="H109" s="234">
        <f t="shared" si="24"/>
        <v>0.117126221683349</v>
      </c>
      <c r="I109" s="234">
        <f t="shared" si="24"/>
        <v>0.11382334221231069</v>
      </c>
      <c r="J109" s="234">
        <f t="shared" si="24"/>
        <v>0.11083331247992141</v>
      </c>
      <c r="K109" s="234">
        <f t="shared" si="24"/>
        <v>0.10813216679673525</v>
      </c>
      <c r="L109" s="234">
        <f t="shared" si="24"/>
        <v>0.10569803699931886</v>
      </c>
      <c r="M109" s="234">
        <f t="shared" si="24"/>
        <v>0.10351096108762772</v>
      </c>
      <c r="N109" s="234">
        <f t="shared" si="24"/>
        <v>0.10155270999129505</v>
      </c>
      <c r="O109" s="18"/>
    </row>
    <row r="110" spans="2:15" ht="9.75">
      <c r="B110" s="17"/>
      <c r="C110" s="7"/>
      <c r="D110" s="16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18"/>
    </row>
    <row r="111" spans="2:15" ht="10.5" thickBot="1">
      <c r="B111" s="17"/>
      <c r="C111" s="7"/>
      <c r="D111" s="22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8"/>
    </row>
    <row r="112" spans="2:15" ht="10.5" thickBot="1">
      <c r="B112" s="17"/>
      <c r="C112" s="53" t="s">
        <v>22</v>
      </c>
      <c r="D112" s="54"/>
      <c r="E112" s="172">
        <v>2024</v>
      </c>
      <c r="F112" s="173">
        <v>2025</v>
      </c>
      <c r="G112" s="173">
        <v>2026</v>
      </c>
      <c r="H112" s="173">
        <v>2027</v>
      </c>
      <c r="I112" s="173">
        <v>2028</v>
      </c>
      <c r="J112" s="173">
        <v>2029</v>
      </c>
      <c r="K112" s="173">
        <v>2030</v>
      </c>
      <c r="L112" s="173">
        <v>2031</v>
      </c>
      <c r="M112" s="173">
        <v>2032</v>
      </c>
      <c r="N112" s="174">
        <v>2033</v>
      </c>
      <c r="O112" s="18"/>
    </row>
    <row r="113" spans="2:15" ht="9.75">
      <c r="B113" s="17"/>
      <c r="C113" s="7"/>
      <c r="D113" s="223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18"/>
    </row>
    <row r="114" spans="2:15" ht="9.75">
      <c r="B114" s="17"/>
      <c r="C114" s="51" t="s">
        <v>36</v>
      </c>
      <c r="D114" s="168" t="s">
        <v>35</v>
      </c>
      <c r="E114" s="179">
        <f>N82+E115</f>
        <v>16600</v>
      </c>
      <c r="F114" s="179">
        <f aca="true" t="shared" si="25" ref="F114:N114">E114+F115</f>
        <v>16600</v>
      </c>
      <c r="G114" s="179">
        <f t="shared" si="25"/>
        <v>16600</v>
      </c>
      <c r="H114" s="179">
        <f t="shared" si="25"/>
        <v>16600</v>
      </c>
      <c r="I114" s="179">
        <f t="shared" si="25"/>
        <v>16600</v>
      </c>
      <c r="J114" s="179">
        <f t="shared" si="25"/>
        <v>16600</v>
      </c>
      <c r="K114" s="179">
        <f t="shared" si="25"/>
        <v>16600</v>
      </c>
      <c r="L114" s="179">
        <f t="shared" si="25"/>
        <v>16600</v>
      </c>
      <c r="M114" s="179">
        <f t="shared" si="25"/>
        <v>16600</v>
      </c>
      <c r="N114" s="179">
        <f t="shared" si="25"/>
        <v>16600</v>
      </c>
      <c r="O114" s="18"/>
    </row>
    <row r="115" spans="2:15" ht="9.75">
      <c r="B115" s="17"/>
      <c r="C115" s="51" t="s">
        <v>33</v>
      </c>
      <c r="D115" s="168"/>
      <c r="E115" s="179">
        <f>N83*E116</f>
        <v>0</v>
      </c>
      <c r="F115" s="179">
        <f>E115*F116</f>
        <v>0</v>
      </c>
      <c r="G115" s="179">
        <f aca="true" t="shared" si="26" ref="G115:N115">F115*G116</f>
        <v>0</v>
      </c>
      <c r="H115" s="179">
        <f t="shared" si="26"/>
        <v>0</v>
      </c>
      <c r="I115" s="179">
        <f t="shared" si="26"/>
        <v>0</v>
      </c>
      <c r="J115" s="179">
        <f t="shared" si="26"/>
        <v>0</v>
      </c>
      <c r="K115" s="179">
        <f t="shared" si="26"/>
        <v>0</v>
      </c>
      <c r="L115" s="179">
        <f t="shared" si="26"/>
        <v>0</v>
      </c>
      <c r="M115" s="179">
        <f t="shared" si="26"/>
        <v>0</v>
      </c>
      <c r="N115" s="179">
        <f t="shared" si="26"/>
        <v>0</v>
      </c>
      <c r="O115" s="18"/>
    </row>
    <row r="116" spans="2:15" ht="9.75">
      <c r="B116" s="17"/>
      <c r="C116" s="51" t="s">
        <v>23</v>
      </c>
      <c r="D116" s="168"/>
      <c r="E116" s="196">
        <f>N16</f>
        <v>0</v>
      </c>
      <c r="F116" s="196">
        <f>N16</f>
        <v>0</v>
      </c>
      <c r="G116" s="196">
        <f>N16</f>
        <v>0</v>
      </c>
      <c r="H116" s="196">
        <f>N16</f>
        <v>0</v>
      </c>
      <c r="I116" s="196">
        <f>N16</f>
        <v>0</v>
      </c>
      <c r="J116" s="212">
        <f>N16</f>
        <v>0</v>
      </c>
      <c r="K116" s="196">
        <f>N16</f>
        <v>0</v>
      </c>
      <c r="L116" s="209">
        <f>N16</f>
        <v>0</v>
      </c>
      <c r="M116" s="196">
        <f>N16</f>
        <v>0</v>
      </c>
      <c r="N116" s="203">
        <f>N16</f>
        <v>0</v>
      </c>
      <c r="O116" s="18"/>
    </row>
    <row r="117" spans="2:15" ht="9.75">
      <c r="B117" s="17"/>
      <c r="C117" s="26"/>
      <c r="D117" s="168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8"/>
    </row>
    <row r="118" spans="2:15" ht="9.75">
      <c r="B118" s="17"/>
      <c r="C118" s="180" t="s">
        <v>34</v>
      </c>
      <c r="D118" s="221"/>
      <c r="E118" s="181">
        <f>N86+E119</f>
        <v>11757.2</v>
      </c>
      <c r="F118" s="181">
        <f aca="true" t="shared" si="27" ref="F118:N118">E118+F119</f>
        <v>11757.2</v>
      </c>
      <c r="G118" s="181">
        <f t="shared" si="27"/>
        <v>11757.2</v>
      </c>
      <c r="H118" s="181">
        <f t="shared" si="27"/>
        <v>11757.2</v>
      </c>
      <c r="I118" s="181">
        <f t="shared" si="27"/>
        <v>11757.2</v>
      </c>
      <c r="J118" s="181">
        <f t="shared" si="27"/>
        <v>11757.2</v>
      </c>
      <c r="K118" s="181">
        <f t="shared" si="27"/>
        <v>11757.2</v>
      </c>
      <c r="L118" s="181">
        <f t="shared" si="27"/>
        <v>11757.2</v>
      </c>
      <c r="M118" s="181">
        <f t="shared" si="27"/>
        <v>11757.2</v>
      </c>
      <c r="N118" s="181">
        <f t="shared" si="27"/>
        <v>11757.2</v>
      </c>
      <c r="O118" s="18"/>
    </row>
    <row r="119" spans="2:15" ht="9.75">
      <c r="B119" s="17"/>
      <c r="C119" s="180" t="s">
        <v>33</v>
      </c>
      <c r="D119" s="221"/>
      <c r="E119" s="181">
        <f aca="true" t="shared" si="28" ref="E119:N119">E115*E120</f>
        <v>0</v>
      </c>
      <c r="F119" s="181">
        <f t="shared" si="28"/>
        <v>0</v>
      </c>
      <c r="G119" s="181">
        <f t="shared" si="28"/>
        <v>0</v>
      </c>
      <c r="H119" s="181">
        <f t="shared" si="28"/>
        <v>0</v>
      </c>
      <c r="I119" s="181">
        <f t="shared" si="28"/>
        <v>0</v>
      </c>
      <c r="J119" s="181">
        <f t="shared" si="28"/>
        <v>0</v>
      </c>
      <c r="K119" s="181">
        <f t="shared" si="28"/>
        <v>0</v>
      </c>
      <c r="L119" s="181">
        <f t="shared" si="28"/>
        <v>0</v>
      </c>
      <c r="M119" s="181">
        <f t="shared" si="28"/>
        <v>0</v>
      </c>
      <c r="N119" s="181">
        <f t="shared" si="28"/>
        <v>0</v>
      </c>
      <c r="O119" s="18"/>
    </row>
    <row r="120" spans="2:15" ht="9.75">
      <c r="B120" s="17"/>
      <c r="C120" s="180" t="s">
        <v>42</v>
      </c>
      <c r="D120" s="221"/>
      <c r="E120" s="183">
        <f>N17</f>
        <v>0.9</v>
      </c>
      <c r="F120" s="183">
        <f>N17</f>
        <v>0.9</v>
      </c>
      <c r="G120" s="183">
        <f>N17</f>
        <v>0.9</v>
      </c>
      <c r="H120" s="183">
        <f>N17</f>
        <v>0.9</v>
      </c>
      <c r="I120" s="183">
        <f>N17</f>
        <v>0.9</v>
      </c>
      <c r="J120" s="183">
        <f>N17</f>
        <v>0.9</v>
      </c>
      <c r="K120" s="183">
        <f>N17</f>
        <v>0.9</v>
      </c>
      <c r="L120" s="183">
        <f>N17</f>
        <v>0.9</v>
      </c>
      <c r="M120" s="183">
        <f>N17</f>
        <v>0.9</v>
      </c>
      <c r="N120" s="183">
        <f>N17</f>
        <v>0.9</v>
      </c>
      <c r="O120" s="18"/>
    </row>
    <row r="121" spans="2:15" ht="9.75">
      <c r="B121" s="17"/>
      <c r="C121" s="26"/>
      <c r="D121" s="22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8"/>
    </row>
    <row r="122" spans="2:15" ht="9.75">
      <c r="B122" s="17"/>
      <c r="C122" s="38" t="s">
        <v>31</v>
      </c>
      <c r="D122" s="221"/>
      <c r="E122" s="184">
        <f>H15</f>
        <v>0.048</v>
      </c>
      <c r="F122" s="184">
        <f>H15</f>
        <v>0.048</v>
      </c>
      <c r="G122" s="184">
        <f>H15</f>
        <v>0.048</v>
      </c>
      <c r="H122" s="184">
        <f>H15</f>
        <v>0.048</v>
      </c>
      <c r="I122" s="184">
        <f>H15</f>
        <v>0.048</v>
      </c>
      <c r="J122" s="184">
        <f>H15</f>
        <v>0.048</v>
      </c>
      <c r="K122" s="184">
        <f>H15</f>
        <v>0.048</v>
      </c>
      <c r="L122" s="184">
        <f>H15</f>
        <v>0.048</v>
      </c>
      <c r="M122" s="184">
        <f>H15</f>
        <v>0.048</v>
      </c>
      <c r="N122" s="184">
        <f>H15</f>
        <v>0.048</v>
      </c>
      <c r="O122" s="18"/>
    </row>
    <row r="123" spans="2:15" ht="9.75">
      <c r="B123" s="17"/>
      <c r="C123" s="38" t="s">
        <v>38</v>
      </c>
      <c r="D123" s="222" t="s">
        <v>6</v>
      </c>
      <c r="E123" s="182">
        <f aca="true" t="shared" si="29" ref="E123:N123">E118*E122</f>
        <v>564.3456</v>
      </c>
      <c r="F123" s="182">
        <f t="shared" si="29"/>
        <v>564.3456</v>
      </c>
      <c r="G123" s="182">
        <f t="shared" si="29"/>
        <v>564.3456</v>
      </c>
      <c r="H123" s="182">
        <f t="shared" si="29"/>
        <v>564.3456</v>
      </c>
      <c r="I123" s="182">
        <f t="shared" si="29"/>
        <v>564.3456</v>
      </c>
      <c r="J123" s="182">
        <f t="shared" si="29"/>
        <v>564.3456</v>
      </c>
      <c r="K123" s="182">
        <f t="shared" si="29"/>
        <v>564.3456</v>
      </c>
      <c r="L123" s="182">
        <f t="shared" si="29"/>
        <v>564.3456</v>
      </c>
      <c r="M123" s="182">
        <f t="shared" si="29"/>
        <v>564.3456</v>
      </c>
      <c r="N123" s="182">
        <f t="shared" si="29"/>
        <v>564.3456</v>
      </c>
      <c r="O123" s="18"/>
    </row>
    <row r="124" spans="2:15" ht="9.75">
      <c r="B124" s="17"/>
      <c r="C124" s="7"/>
      <c r="D124" s="16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8"/>
    </row>
    <row r="125" spans="2:15" ht="9.75">
      <c r="B125" s="17"/>
      <c r="C125" s="240" t="s">
        <v>62</v>
      </c>
      <c r="D125" s="168"/>
      <c r="E125" s="238">
        <f>N93*E126</f>
        <v>1592.2093840662096</v>
      </c>
      <c r="F125" s="238">
        <f>E125*F126</f>
        <v>1689.3341564942484</v>
      </c>
      <c r="G125" s="238">
        <f aca="true" t="shared" si="30" ref="G125:N125">F125*G126</f>
        <v>1792.3835400403975</v>
      </c>
      <c r="H125" s="238">
        <f t="shared" si="30"/>
        <v>1901.7189359828617</v>
      </c>
      <c r="I125" s="238">
        <f t="shared" si="30"/>
        <v>2017.7237910778163</v>
      </c>
      <c r="J125" s="238">
        <f t="shared" si="30"/>
        <v>2140.804942333563</v>
      </c>
      <c r="K125" s="238">
        <f t="shared" si="30"/>
        <v>2271.39404381591</v>
      </c>
      <c r="L125" s="238">
        <f t="shared" si="30"/>
        <v>2409.9490804886805</v>
      </c>
      <c r="M125" s="238">
        <f t="shared" si="30"/>
        <v>2556.9559743984896</v>
      </c>
      <c r="N125" s="238">
        <f t="shared" si="30"/>
        <v>2712.9302888367974</v>
      </c>
      <c r="O125" s="18"/>
    </row>
    <row r="126" spans="2:15" ht="9.75">
      <c r="B126" s="17"/>
      <c r="C126" s="240" t="s">
        <v>61</v>
      </c>
      <c r="D126" s="168"/>
      <c r="E126" s="239">
        <f>N19</f>
        <v>1.061</v>
      </c>
      <c r="F126" s="239">
        <f>N19</f>
        <v>1.061</v>
      </c>
      <c r="G126" s="239">
        <f>N19</f>
        <v>1.061</v>
      </c>
      <c r="H126" s="237">
        <f>N19</f>
        <v>1.061</v>
      </c>
      <c r="I126" s="237">
        <f>N19</f>
        <v>1.061</v>
      </c>
      <c r="J126" s="237">
        <f>N19</f>
        <v>1.061</v>
      </c>
      <c r="K126" s="237">
        <f>N19</f>
        <v>1.061</v>
      </c>
      <c r="L126" s="237">
        <f>N19</f>
        <v>1.061</v>
      </c>
      <c r="M126" s="237">
        <f>N19</f>
        <v>1.061</v>
      </c>
      <c r="N126" s="237">
        <f>N19</f>
        <v>1.061</v>
      </c>
      <c r="O126" s="18"/>
    </row>
    <row r="127" spans="2:15" ht="9.75">
      <c r="B127" s="17"/>
      <c r="C127" s="7"/>
      <c r="D127" s="16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8"/>
    </row>
    <row r="128" spans="2:15" ht="9.75">
      <c r="B128" s="17"/>
      <c r="C128" s="5" t="s">
        <v>46</v>
      </c>
      <c r="D128" s="221" t="s">
        <v>6</v>
      </c>
      <c r="E128" s="136">
        <f>N96*E129</f>
        <v>346.3944360657913</v>
      </c>
      <c r="F128" s="136">
        <f>E128*F129</f>
        <v>336.34899741988335</v>
      </c>
      <c r="G128" s="136">
        <f aca="true" t="shared" si="31" ref="G128:N128">F128*G129</f>
        <v>326.59487649470674</v>
      </c>
      <c r="H128" s="136">
        <f t="shared" si="31"/>
        <v>317.1236250763602</v>
      </c>
      <c r="I128" s="136">
        <f t="shared" si="31"/>
        <v>307.92703994914575</v>
      </c>
      <c r="J128" s="136">
        <f t="shared" si="31"/>
        <v>298.9971557906205</v>
      </c>
      <c r="K128" s="136">
        <f t="shared" si="31"/>
        <v>290.32623827269254</v>
      </c>
      <c r="L128" s="136">
        <f t="shared" si="31"/>
        <v>281.90677736278445</v>
      </c>
      <c r="M128" s="136">
        <f t="shared" si="31"/>
        <v>273.7314808192637</v>
      </c>
      <c r="N128" s="136">
        <f t="shared" si="31"/>
        <v>265.7932678755051</v>
      </c>
      <c r="O128" s="18"/>
    </row>
    <row r="129" spans="2:15" ht="9.75">
      <c r="B129" s="17"/>
      <c r="C129" s="5" t="s">
        <v>61</v>
      </c>
      <c r="D129" s="221"/>
      <c r="E129" s="39">
        <f>H18</f>
        <v>0.971</v>
      </c>
      <c r="F129" s="39">
        <f>H18</f>
        <v>0.971</v>
      </c>
      <c r="G129" s="39">
        <f>H18</f>
        <v>0.971</v>
      </c>
      <c r="H129" s="39">
        <f>H18</f>
        <v>0.971</v>
      </c>
      <c r="I129" s="39">
        <f>H18</f>
        <v>0.971</v>
      </c>
      <c r="J129" s="39">
        <f>H18</f>
        <v>0.971</v>
      </c>
      <c r="K129" s="39">
        <f>H18</f>
        <v>0.971</v>
      </c>
      <c r="L129" s="39">
        <f>H18</f>
        <v>0.971</v>
      </c>
      <c r="M129" s="39">
        <f>H18</f>
        <v>0.971</v>
      </c>
      <c r="N129" s="39">
        <f>H18</f>
        <v>0.971</v>
      </c>
      <c r="O129" s="18"/>
    </row>
    <row r="130" spans="2:15" ht="9.75">
      <c r="B130" s="17"/>
      <c r="C130" s="5" t="s">
        <v>54</v>
      </c>
      <c r="D130" s="221"/>
      <c r="E130" s="215">
        <f>N98*E131</f>
        <v>165.71650711158583</v>
      </c>
      <c r="F130" s="215">
        <f>E130*F131</f>
        <v>155.4420836706675</v>
      </c>
      <c r="G130" s="215">
        <f aca="true" t="shared" si="32" ref="G130:N130">F130*G131</f>
        <v>145.8046744830861</v>
      </c>
      <c r="H130" s="215">
        <f t="shared" si="32"/>
        <v>136.76478466513475</v>
      </c>
      <c r="I130" s="215">
        <f t="shared" si="32"/>
        <v>128.28536801589638</v>
      </c>
      <c r="J130" s="215">
        <f t="shared" si="32"/>
        <v>120.3316751989108</v>
      </c>
      <c r="K130" s="215">
        <f t="shared" si="32"/>
        <v>112.87111133657832</v>
      </c>
      <c r="L130" s="215">
        <f t="shared" si="32"/>
        <v>105.87310243371046</v>
      </c>
      <c r="M130" s="215">
        <f t="shared" si="32"/>
        <v>99.30897008282041</v>
      </c>
      <c r="N130" s="215">
        <f t="shared" si="32"/>
        <v>93.15181393768553</v>
      </c>
      <c r="O130" s="18"/>
    </row>
    <row r="131" spans="2:15" ht="9.75">
      <c r="B131" s="17"/>
      <c r="C131" s="5" t="s">
        <v>61</v>
      </c>
      <c r="D131" s="221"/>
      <c r="E131" s="39">
        <f>H19</f>
        <v>0.938</v>
      </c>
      <c r="F131" s="39">
        <f>H19</f>
        <v>0.938</v>
      </c>
      <c r="G131" s="39">
        <f>H19</f>
        <v>0.938</v>
      </c>
      <c r="H131" s="39">
        <f>H19</f>
        <v>0.938</v>
      </c>
      <c r="I131" s="241">
        <f>H19</f>
        <v>0.938</v>
      </c>
      <c r="J131" s="39">
        <f>H19</f>
        <v>0.938</v>
      </c>
      <c r="K131" s="39">
        <f>H19</f>
        <v>0.938</v>
      </c>
      <c r="L131" s="39">
        <f>H19</f>
        <v>0.938</v>
      </c>
      <c r="M131" s="39">
        <f>H19</f>
        <v>0.938</v>
      </c>
      <c r="N131" s="39">
        <f>H19</f>
        <v>0.938</v>
      </c>
      <c r="O131" s="18"/>
    </row>
    <row r="132" spans="2:15" ht="9.75">
      <c r="B132" s="17"/>
      <c r="C132" s="7"/>
      <c r="D132" s="16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8"/>
    </row>
    <row r="133" spans="2:15" ht="9.75">
      <c r="B133" s="17"/>
      <c r="C133" s="188" t="s">
        <v>0</v>
      </c>
      <c r="D133" s="221" t="s">
        <v>6</v>
      </c>
      <c r="E133" s="185">
        <f>N101*E134</f>
        <v>26738.36305636445</v>
      </c>
      <c r="F133" s="185">
        <f>E133*F134</f>
        <v>27941.58939390085</v>
      </c>
      <c r="G133" s="185">
        <f aca="true" t="shared" si="33" ref="G133:N133">F133*G134</f>
        <v>29198.960916626387</v>
      </c>
      <c r="H133" s="185">
        <f t="shared" si="33"/>
        <v>30512.914157874573</v>
      </c>
      <c r="I133" s="185">
        <f t="shared" si="33"/>
        <v>31885.995294978926</v>
      </c>
      <c r="J133" s="185">
        <f t="shared" si="33"/>
        <v>33320.865083252975</v>
      </c>
      <c r="K133" s="185">
        <f t="shared" si="33"/>
        <v>34820.30401199935</v>
      </c>
      <c r="L133" s="185">
        <f t="shared" si="33"/>
        <v>36387.21769253932</v>
      </c>
      <c r="M133" s="185">
        <f t="shared" si="33"/>
        <v>38024.64248870359</v>
      </c>
      <c r="N133" s="185">
        <f t="shared" si="33"/>
        <v>39735.75140069525</v>
      </c>
      <c r="O133" s="18"/>
    </row>
    <row r="134" spans="2:15" ht="9.75">
      <c r="B134" s="17"/>
      <c r="C134" s="188" t="s">
        <v>7</v>
      </c>
      <c r="D134" s="221" t="s">
        <v>6</v>
      </c>
      <c r="E134" s="186">
        <f>N71</f>
        <v>1.045</v>
      </c>
      <c r="F134" s="186">
        <f>N71</f>
        <v>1.045</v>
      </c>
      <c r="G134" s="186">
        <f>N71</f>
        <v>1.045</v>
      </c>
      <c r="H134" s="186">
        <f>N71</f>
        <v>1.045</v>
      </c>
      <c r="I134" s="186">
        <f>N71</f>
        <v>1.045</v>
      </c>
      <c r="J134" s="186">
        <f>N71</f>
        <v>1.045</v>
      </c>
      <c r="K134" s="186">
        <f>N71</f>
        <v>1.045</v>
      </c>
      <c r="L134" s="187">
        <f>N71</f>
        <v>1.045</v>
      </c>
      <c r="M134" s="187">
        <f>N71</f>
        <v>1.045</v>
      </c>
      <c r="N134" s="187">
        <f>N71</f>
        <v>1.045</v>
      </c>
      <c r="O134" s="18"/>
    </row>
    <row r="135" spans="2:15" ht="9.75">
      <c r="B135" s="17"/>
      <c r="C135" s="188" t="s">
        <v>40</v>
      </c>
      <c r="D135" s="221"/>
      <c r="E135" s="186">
        <f>E118/E133</f>
        <v>0.4397127817890658</v>
      </c>
      <c r="F135" s="186">
        <f aca="true" t="shared" si="34" ref="F135:N135">F118/F133</f>
        <v>0.42077778161633095</v>
      </c>
      <c r="G135" s="186">
        <f t="shared" si="34"/>
        <v>0.402658164226154</v>
      </c>
      <c r="H135" s="186">
        <f t="shared" si="34"/>
        <v>0.38531881744129576</v>
      </c>
      <c r="I135" s="186">
        <f t="shared" si="34"/>
        <v>0.3687261410921491</v>
      </c>
      <c r="J135" s="186">
        <f t="shared" si="34"/>
        <v>0.3528479819063628</v>
      </c>
      <c r="K135" s="186">
        <f t="shared" si="34"/>
        <v>0.3376535712022611</v>
      </c>
      <c r="L135" s="186">
        <f t="shared" si="34"/>
        <v>0.32311346526532164</v>
      </c>
      <c r="M135" s="186">
        <f t="shared" si="34"/>
        <v>0.3091994882921738</v>
      </c>
      <c r="N135" s="186">
        <f t="shared" si="34"/>
        <v>0.2958846777915539</v>
      </c>
      <c r="O135" s="18"/>
    </row>
    <row r="136" spans="2:15" ht="9.75">
      <c r="B136" s="17"/>
      <c r="C136" s="188"/>
      <c r="D136" s="221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"/>
    </row>
    <row r="137" spans="2:15" ht="9.75">
      <c r="B137" s="17"/>
      <c r="C137" s="38" t="s">
        <v>39</v>
      </c>
      <c r="D137" s="221"/>
      <c r="E137" s="236">
        <f>E123/E133</f>
        <v>0.021106213525875158</v>
      </c>
      <c r="F137" s="236">
        <f aca="true" t="shared" si="35" ref="F137:N137">F123/F133</f>
        <v>0.020197333517583883</v>
      </c>
      <c r="G137" s="236">
        <f t="shared" si="35"/>
        <v>0.01932759188285539</v>
      </c>
      <c r="H137" s="236">
        <f t="shared" si="35"/>
        <v>0.018495303237182195</v>
      </c>
      <c r="I137" s="236">
        <f t="shared" si="35"/>
        <v>0.017698854772423153</v>
      </c>
      <c r="J137" s="236">
        <f t="shared" si="35"/>
        <v>0.01693670313150541</v>
      </c>
      <c r="K137" s="236">
        <f t="shared" si="35"/>
        <v>0.01620737141770853</v>
      </c>
      <c r="L137" s="236">
        <f t="shared" si="35"/>
        <v>0.015509446332735438</v>
      </c>
      <c r="M137" s="236">
        <f t="shared" si="35"/>
        <v>0.014841575438024342</v>
      </c>
      <c r="N137" s="236">
        <f t="shared" si="35"/>
        <v>0.014202464533994588</v>
      </c>
      <c r="O137" s="18"/>
    </row>
    <row r="138" spans="2:15" ht="9.75">
      <c r="B138" s="17"/>
      <c r="C138" s="240" t="s">
        <v>63</v>
      </c>
      <c r="D138" s="221"/>
      <c r="E138" s="237">
        <f>E125/E133</f>
        <v>0.059547750949070194</v>
      </c>
      <c r="F138" s="237">
        <f aca="true" t="shared" si="36" ref="F138:N138">F125/F133</f>
        <v>0.06045948684876888</v>
      </c>
      <c r="G138" s="237">
        <f t="shared" si="36"/>
        <v>0.06138518234119022</v>
      </c>
      <c r="H138" s="237">
        <f t="shared" si="36"/>
        <v>0.06232505116172519</v>
      </c>
      <c r="I138" s="237">
        <f t="shared" si="36"/>
        <v>0.06327931031826836</v>
      </c>
      <c r="J138" s="237">
        <f t="shared" si="36"/>
        <v>0.06424818014132318</v>
      </c>
      <c r="K138" s="237">
        <f t="shared" si="36"/>
        <v>0.06523188433487455</v>
      </c>
      <c r="L138" s="237">
        <f t="shared" si="36"/>
        <v>0.0662306500280401</v>
      </c>
      <c r="M138" s="237">
        <f t="shared" si="36"/>
        <v>0.06724470782751248</v>
      </c>
      <c r="N138" s="237">
        <f t="shared" si="36"/>
        <v>0.06827429187080454</v>
      </c>
      <c r="O138" s="18"/>
    </row>
    <row r="139" spans="2:15" ht="9.75">
      <c r="B139" s="17"/>
      <c r="C139" s="6" t="s">
        <v>64</v>
      </c>
      <c r="D139" s="221"/>
      <c r="E139" s="217">
        <f>E128/E133</f>
        <v>0.012954960456464446</v>
      </c>
      <c r="F139" s="217">
        <f aca="true" t="shared" si="37" ref="F139:N139">F128/F133</f>
        <v>0.012037575696867921</v>
      </c>
      <c r="G139" s="217">
        <f t="shared" si="37"/>
        <v>0.01118515406857297</v>
      </c>
      <c r="H139" s="217">
        <f t="shared" si="37"/>
        <v>0.010393095311563974</v>
      </c>
      <c r="I139" s="217">
        <f t="shared" si="37"/>
        <v>0.009657124925864707</v>
      </c>
      <c r="J139" s="217">
        <f t="shared" si="37"/>
        <v>0.008973271103363283</v>
      </c>
      <c r="K139" s="217">
        <f t="shared" si="37"/>
        <v>0.008337843293172966</v>
      </c>
      <c r="L139" s="217">
        <f t="shared" si="37"/>
        <v>0.007747412284852585</v>
      </c>
      <c r="M139" s="217">
        <f t="shared" si="37"/>
        <v>0.00719879170200178</v>
      </c>
      <c r="N139" s="217">
        <f t="shared" si="37"/>
        <v>0.0066890208063576356</v>
      </c>
      <c r="O139" s="18"/>
    </row>
    <row r="140" spans="2:15" ht="9.75">
      <c r="B140" s="17"/>
      <c r="C140" s="6" t="s">
        <v>65</v>
      </c>
      <c r="D140" s="221"/>
      <c r="E140" s="217">
        <f>E130/E133</f>
        <v>0.006197705774368294</v>
      </c>
      <c r="F140" s="217">
        <f aca="true" t="shared" si="38" ref="F140:N140">F130/F133</f>
        <v>0.005563108149624364</v>
      </c>
      <c r="G140" s="217">
        <f t="shared" si="38"/>
        <v>0.004993488463490577</v>
      </c>
      <c r="H140" s="217">
        <f t="shared" si="38"/>
        <v>0.00448219347249202</v>
      </c>
      <c r="I140" s="217">
        <f t="shared" si="38"/>
        <v>0.004023251174351689</v>
      </c>
      <c r="J140" s="217">
        <f t="shared" si="38"/>
        <v>0.003611301054107066</v>
      </c>
      <c r="K140" s="217">
        <f t="shared" si="38"/>
        <v>0.003241531472490362</v>
      </c>
      <c r="L140" s="217">
        <f t="shared" si="38"/>
        <v>0.0029096234652592912</v>
      </c>
      <c r="M140" s="217">
        <f t="shared" si="38"/>
        <v>0.002611700297046139</v>
      </c>
      <c r="N140" s="217">
        <f t="shared" si="38"/>
        <v>0.0023442821805064865</v>
      </c>
      <c r="O140" s="18"/>
    </row>
    <row r="141" spans="2:15" ht="9.75">
      <c r="B141" s="17"/>
      <c r="C141" s="188" t="s">
        <v>66</v>
      </c>
      <c r="D141" s="168"/>
      <c r="E141" s="234">
        <f>SUM(E137:E140)</f>
        <v>0.0998066307057781</v>
      </c>
      <c r="F141" s="234">
        <f aca="true" t="shared" si="39" ref="F141:N141">SUM(F137:F140)</f>
        <v>0.09825750421284506</v>
      </c>
      <c r="G141" s="234">
        <f t="shared" si="39"/>
        <v>0.09689141675610916</v>
      </c>
      <c r="H141" s="234">
        <f t="shared" si="39"/>
        <v>0.09569564318296339</v>
      </c>
      <c r="I141" s="234">
        <f t="shared" si="39"/>
        <v>0.09465854119090791</v>
      </c>
      <c r="J141" s="234">
        <f t="shared" si="39"/>
        <v>0.09376945543029894</v>
      </c>
      <c r="K141" s="234">
        <f t="shared" si="39"/>
        <v>0.09301863051824641</v>
      </c>
      <c r="L141" s="234">
        <f t="shared" si="39"/>
        <v>0.0923971321108874</v>
      </c>
      <c r="M141" s="234">
        <f t="shared" si="39"/>
        <v>0.09189677526458476</v>
      </c>
      <c r="N141" s="234">
        <f t="shared" si="39"/>
        <v>0.09151005939166325</v>
      </c>
      <c r="O141" s="18"/>
    </row>
    <row r="142" spans="2:15" ht="10.5" thickBot="1">
      <c r="B142" s="19"/>
      <c r="C142" s="20"/>
      <c r="D142" s="224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2"/>
    </row>
  </sheetData>
  <sheetProtection/>
  <hyperlinks>
    <hyperlink ref="D70" r:id="rId1" display="Ref"/>
    <hyperlink ref="D71" r:id="rId2" display="Ref"/>
    <hyperlink ref="D51" r:id="rId3" display="Ref"/>
    <hyperlink ref="D60" r:id="rId4" display="Ref"/>
    <hyperlink ref="D91" r:id="rId5" display="Ref"/>
    <hyperlink ref="D123" r:id="rId6" display="Ref"/>
    <hyperlink ref="D65" r:id="rId7" display="Ref"/>
    <hyperlink ref="D96" r:id="rId8" display="Ref"/>
    <hyperlink ref="D101" r:id="rId9" display="Ref"/>
    <hyperlink ref="D102" r:id="rId10" display="Ref"/>
    <hyperlink ref="D128" r:id="rId11" display="Ref"/>
    <hyperlink ref="D133" r:id="rId12" display="Ref"/>
    <hyperlink ref="D134" r:id="rId13" display="Ref"/>
  </hyperlinks>
  <printOptions/>
  <pageMargins left="0.7" right="0.7" top="0.75" bottom="0.75" header="0.3" footer="0.3"/>
  <pageSetup orientation="portrait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B2:T49"/>
  <sheetViews>
    <sheetView zoomScalePageLayoutView="0" workbookViewId="0" topLeftCell="A1">
      <selection activeCell="R33" sqref="R33"/>
    </sheetView>
  </sheetViews>
  <sheetFormatPr defaultColWidth="7.7109375" defaultRowHeight="15"/>
  <cols>
    <col min="1" max="1" width="12.8515625" style="1" customWidth="1"/>
    <col min="2" max="2" width="3.00390625" style="1" customWidth="1"/>
    <col min="3" max="3" width="22.00390625" style="1" customWidth="1"/>
    <col min="4" max="4" width="4.00390625" style="36" customWidth="1"/>
    <col min="5" max="11" width="7.7109375" style="1" customWidth="1"/>
    <col min="12" max="12" width="5.00390625" style="1" customWidth="1"/>
    <col min="13" max="14" width="7.7109375" style="1" customWidth="1"/>
    <col min="15" max="15" width="2.57421875" style="1" customWidth="1"/>
    <col min="16" max="16384" width="7.7109375" style="1" customWidth="1"/>
  </cols>
  <sheetData>
    <row r="1" ht="12" thickBot="1"/>
    <row r="2" spans="2:15" ht="12" thickBot="1">
      <c r="B2" s="13"/>
      <c r="C2" s="14"/>
      <c r="D2" s="48"/>
      <c r="E2" s="14"/>
      <c r="F2" s="14"/>
      <c r="G2" s="14"/>
      <c r="H2" s="14"/>
      <c r="I2" s="14"/>
      <c r="J2" s="14"/>
      <c r="K2" s="14"/>
      <c r="L2" s="14"/>
      <c r="M2" s="14"/>
      <c r="N2" s="14"/>
      <c r="O2" s="16"/>
    </row>
    <row r="3" spans="2:15" ht="12" thickBot="1">
      <c r="B3" s="17"/>
      <c r="C3" s="42" t="s">
        <v>1</v>
      </c>
      <c r="D3" s="52"/>
      <c r="E3" s="42" t="s">
        <v>2</v>
      </c>
      <c r="F3" s="7"/>
      <c r="G3" s="7"/>
      <c r="H3" s="7"/>
      <c r="I3" s="7"/>
      <c r="J3" s="7"/>
      <c r="K3" s="7"/>
      <c r="L3" s="4"/>
      <c r="M3" s="7"/>
      <c r="N3" s="7"/>
      <c r="O3" s="18"/>
    </row>
    <row r="4" spans="2:15" ht="12" thickBot="1">
      <c r="B4" s="17"/>
      <c r="C4" s="7"/>
      <c r="D4" s="52"/>
      <c r="E4" s="7"/>
      <c r="F4" s="7"/>
      <c r="G4" s="7"/>
      <c r="H4" s="7"/>
      <c r="I4" s="7"/>
      <c r="J4" s="7"/>
      <c r="K4" s="7"/>
      <c r="L4" s="4"/>
      <c r="M4" s="7"/>
      <c r="N4" s="7"/>
      <c r="O4" s="18"/>
    </row>
    <row r="5" spans="2:15" ht="12" thickBot="1">
      <c r="B5" s="17"/>
      <c r="C5" s="53" t="s">
        <v>3</v>
      </c>
      <c r="D5" s="54"/>
      <c r="E5" s="55">
        <v>2004</v>
      </c>
      <c r="F5" s="56">
        <v>2005</v>
      </c>
      <c r="G5" s="56">
        <v>2006</v>
      </c>
      <c r="H5" s="56">
        <v>2007</v>
      </c>
      <c r="I5" s="56">
        <v>2008</v>
      </c>
      <c r="J5" s="56">
        <v>2009</v>
      </c>
      <c r="K5" s="57">
        <v>2010</v>
      </c>
      <c r="L5" s="58"/>
      <c r="M5" s="55">
        <v>2020</v>
      </c>
      <c r="N5" s="57">
        <v>2030</v>
      </c>
      <c r="O5" s="18"/>
    </row>
    <row r="6" spans="2:15" ht="12" thickBot="1">
      <c r="B6" s="17"/>
      <c r="C6" s="7"/>
      <c r="D6" s="52"/>
      <c r="E6" s="7"/>
      <c r="F6" s="7"/>
      <c r="G6" s="7"/>
      <c r="H6" s="7"/>
      <c r="I6" s="7"/>
      <c r="J6" s="7"/>
      <c r="K6" s="7"/>
      <c r="L6" s="4"/>
      <c r="M6" s="7"/>
      <c r="N6" s="7"/>
      <c r="O6" s="18"/>
    </row>
    <row r="7" spans="2:15" ht="12" thickBot="1">
      <c r="B7" s="17">
        <v>1</v>
      </c>
      <c r="C7" s="42" t="s">
        <v>4</v>
      </c>
      <c r="D7" s="59"/>
      <c r="E7" s="60"/>
      <c r="F7" s="61">
        <f aca="true" t="shared" si="0" ref="F7:K7">F14+F23</f>
        <v>690.8299999999999</v>
      </c>
      <c r="G7" s="61">
        <f t="shared" si="0"/>
        <v>774.8299999999999</v>
      </c>
      <c r="H7" s="61">
        <f t="shared" si="0"/>
        <v>842.625</v>
      </c>
      <c r="I7" s="61">
        <f t="shared" si="0"/>
        <v>738.43</v>
      </c>
      <c r="J7" s="61">
        <f t="shared" si="0"/>
        <v>784.8399999999999</v>
      </c>
      <c r="K7" s="62">
        <f t="shared" si="0"/>
        <v>929.215</v>
      </c>
      <c r="L7" s="63"/>
      <c r="M7" s="64">
        <f>M14+M23</f>
        <v>1919.5099999999998</v>
      </c>
      <c r="N7" s="62">
        <f>N44*N43</f>
        <v>3956.170693890785</v>
      </c>
      <c r="O7" s="18"/>
    </row>
    <row r="8" spans="2:15" ht="12" thickBot="1">
      <c r="B8" s="17"/>
      <c r="C8" s="7"/>
      <c r="D8" s="49"/>
      <c r="E8" s="7"/>
      <c r="F8" s="7"/>
      <c r="G8" s="7"/>
      <c r="H8" s="7"/>
      <c r="I8" s="7"/>
      <c r="J8" s="7"/>
      <c r="K8" s="7"/>
      <c r="L8" s="4"/>
      <c r="M8" s="7"/>
      <c r="N8" s="7"/>
      <c r="O8" s="18"/>
    </row>
    <row r="9" spans="2:15" ht="11.25">
      <c r="B9" s="17"/>
      <c r="C9" s="65" t="s">
        <v>5</v>
      </c>
      <c r="D9" s="66" t="s">
        <v>6</v>
      </c>
      <c r="E9" s="67">
        <v>11853.3</v>
      </c>
      <c r="F9" s="68">
        <v>12623</v>
      </c>
      <c r="G9" s="69">
        <v>13377.2</v>
      </c>
      <c r="H9" s="69">
        <v>14028.7</v>
      </c>
      <c r="I9" s="69">
        <v>14291.5</v>
      </c>
      <c r="J9" s="69">
        <v>13939</v>
      </c>
      <c r="K9" s="70">
        <v>14526.5</v>
      </c>
      <c r="L9" s="71"/>
      <c r="M9" s="72">
        <f>N37*M10</f>
        <v>22421.75765002815</v>
      </c>
      <c r="N9" s="73">
        <f>N46*N10</f>
        <v>34820.30401199935</v>
      </c>
      <c r="O9" s="18"/>
    </row>
    <row r="10" spans="2:15" ht="12" thickBot="1">
      <c r="B10" s="17"/>
      <c r="C10" s="74" t="s">
        <v>7</v>
      </c>
      <c r="D10" s="75" t="s">
        <v>6</v>
      </c>
      <c r="E10" s="76">
        <v>1.064</v>
      </c>
      <c r="F10" s="77">
        <v>1.065</v>
      </c>
      <c r="G10" s="78">
        <v>1.06</v>
      </c>
      <c r="H10" s="78">
        <v>1.049</v>
      </c>
      <c r="I10" s="78">
        <v>1.019</v>
      </c>
      <c r="J10" s="78">
        <v>0.975</v>
      </c>
      <c r="K10" s="79">
        <v>1.042</v>
      </c>
      <c r="L10" s="80"/>
      <c r="M10" s="77">
        <v>1.045</v>
      </c>
      <c r="N10" s="79">
        <v>1.045</v>
      </c>
      <c r="O10" s="18"/>
    </row>
    <row r="11" spans="2:15" ht="12" thickBot="1">
      <c r="B11" s="17">
        <v>1</v>
      </c>
      <c r="C11" s="81" t="s">
        <v>8</v>
      </c>
      <c r="D11" s="82"/>
      <c r="E11" s="83"/>
      <c r="F11" s="84">
        <f aca="true" t="shared" si="1" ref="F11:K11">F7/F9</f>
        <v>0.05472787768359343</v>
      </c>
      <c r="G11" s="85">
        <f t="shared" si="1"/>
        <v>0.05792168764763926</v>
      </c>
      <c r="H11" s="85">
        <f t="shared" si="1"/>
        <v>0.06006436804550671</v>
      </c>
      <c r="I11" s="85">
        <f t="shared" si="1"/>
        <v>0.05166917398453626</v>
      </c>
      <c r="J11" s="85">
        <f t="shared" si="1"/>
        <v>0.05630533036803213</v>
      </c>
      <c r="K11" s="86">
        <f t="shared" si="1"/>
        <v>0.06396688810105669</v>
      </c>
      <c r="L11" s="3"/>
      <c r="M11" s="87">
        <f>M7/M9</f>
        <v>0.08560925641784331</v>
      </c>
      <c r="N11" s="86">
        <f>N7/N9</f>
        <v>0.11361677636494665</v>
      </c>
      <c r="O11" s="18"/>
    </row>
    <row r="12" spans="2:15" ht="12" thickBot="1">
      <c r="B12" s="17"/>
      <c r="C12" s="7"/>
      <c r="D12" s="49"/>
      <c r="E12" s="7"/>
      <c r="F12" s="7"/>
      <c r="G12" s="7"/>
      <c r="H12" s="7"/>
      <c r="I12" s="7"/>
      <c r="J12" s="7"/>
      <c r="K12" s="7"/>
      <c r="L12" s="4"/>
      <c r="M12" s="7"/>
      <c r="N12" s="7"/>
      <c r="O12" s="18"/>
    </row>
    <row r="13" spans="2:15" ht="12" thickBot="1">
      <c r="B13" s="17"/>
      <c r="C13" s="88" t="s">
        <v>9</v>
      </c>
      <c r="D13" s="52"/>
      <c r="E13" s="4"/>
      <c r="F13" s="4"/>
      <c r="G13" s="4"/>
      <c r="H13" s="4"/>
      <c r="I13" s="4"/>
      <c r="J13" s="4"/>
      <c r="K13" s="4"/>
      <c r="L13" s="4"/>
      <c r="M13" s="4"/>
      <c r="N13" s="4"/>
      <c r="O13" s="18"/>
    </row>
    <row r="14" spans="2:15" ht="12" thickBot="1">
      <c r="B14" s="17"/>
      <c r="C14" s="43" t="s">
        <v>10</v>
      </c>
      <c r="D14" s="59"/>
      <c r="E14" s="89"/>
      <c r="F14" s="90">
        <f aca="true" t="shared" si="2" ref="F14:K14">F17*F15</f>
        <v>353.43</v>
      </c>
      <c r="G14" s="91">
        <f t="shared" si="2"/>
        <v>399.63</v>
      </c>
      <c r="H14" s="91">
        <f t="shared" si="2"/>
        <v>456.225</v>
      </c>
      <c r="I14" s="91">
        <f t="shared" si="2"/>
        <v>445.83</v>
      </c>
      <c r="J14" s="91">
        <f t="shared" si="2"/>
        <v>471.24</v>
      </c>
      <c r="K14" s="92">
        <f t="shared" si="2"/>
        <v>523.215</v>
      </c>
      <c r="L14" s="63"/>
      <c r="M14" s="90">
        <f>M16*M15</f>
        <v>1081.12</v>
      </c>
      <c r="N14" s="93"/>
      <c r="O14" s="18"/>
    </row>
    <row r="15" spans="2:15" ht="12" thickBot="1">
      <c r="B15" s="17"/>
      <c r="C15" s="11" t="s">
        <v>11</v>
      </c>
      <c r="D15" s="52"/>
      <c r="E15" s="4"/>
      <c r="F15" s="10">
        <v>1.155</v>
      </c>
      <c r="G15" s="94">
        <v>1.155</v>
      </c>
      <c r="H15" s="94">
        <v>1.155</v>
      </c>
      <c r="I15" s="94">
        <v>1.155</v>
      </c>
      <c r="J15" s="94">
        <v>1.155</v>
      </c>
      <c r="K15" s="95">
        <v>1.155</v>
      </c>
      <c r="L15" s="4"/>
      <c r="M15" s="10">
        <v>1.16</v>
      </c>
      <c r="N15" s="8"/>
      <c r="O15" s="18"/>
    </row>
    <row r="16" spans="2:15" s="35" customFormat="1" ht="11.25">
      <c r="B16" s="44"/>
      <c r="C16" s="96" t="s">
        <v>12</v>
      </c>
      <c r="D16" s="97" t="s">
        <v>6</v>
      </c>
      <c r="E16" s="34"/>
      <c r="F16" s="98"/>
      <c r="G16" s="37"/>
      <c r="H16" s="37"/>
      <c r="I16" s="37"/>
      <c r="J16" s="37"/>
      <c r="K16" s="177">
        <v>523</v>
      </c>
      <c r="L16" s="34"/>
      <c r="M16" s="178">
        <v>932</v>
      </c>
      <c r="N16" s="99"/>
      <c r="O16" s="45"/>
    </row>
    <row r="17" spans="2:15" ht="11.25">
      <c r="B17" s="17"/>
      <c r="C17" s="11" t="s">
        <v>13</v>
      </c>
      <c r="D17" s="100" t="s">
        <v>6</v>
      </c>
      <c r="E17" s="4"/>
      <c r="F17" s="101">
        <v>306</v>
      </c>
      <c r="G17" s="102">
        <v>346</v>
      </c>
      <c r="H17" s="102">
        <v>395</v>
      </c>
      <c r="I17" s="102">
        <v>386</v>
      </c>
      <c r="J17" s="102">
        <v>408</v>
      </c>
      <c r="K17" s="103">
        <v>453</v>
      </c>
      <c r="L17" s="71"/>
      <c r="M17" s="101"/>
      <c r="N17" s="103"/>
      <c r="O17" s="18"/>
    </row>
    <row r="18" spans="2:15" ht="12" thickBot="1">
      <c r="B18" s="17"/>
      <c r="C18" s="12" t="s">
        <v>14</v>
      </c>
      <c r="D18" s="104" t="s">
        <v>6</v>
      </c>
      <c r="E18" s="4"/>
      <c r="F18" s="32"/>
      <c r="G18" s="105"/>
      <c r="H18" s="106"/>
      <c r="I18" s="106"/>
      <c r="J18" s="106"/>
      <c r="K18" s="107" t="s">
        <v>15</v>
      </c>
      <c r="L18" s="52"/>
      <c r="M18" s="108"/>
      <c r="N18" s="109" t="s">
        <v>16</v>
      </c>
      <c r="O18" s="18"/>
    </row>
    <row r="19" spans="2:15" ht="12" thickBot="1">
      <c r="B19" s="17"/>
      <c r="C19" s="7"/>
      <c r="D19" s="49"/>
      <c r="E19" s="7"/>
      <c r="F19" s="7"/>
      <c r="G19" s="110"/>
      <c r="H19" s="7"/>
      <c r="I19" s="7"/>
      <c r="J19" s="7"/>
      <c r="K19" s="49"/>
      <c r="L19" s="52"/>
      <c r="M19" s="49"/>
      <c r="N19" s="7"/>
      <c r="O19" s="18"/>
    </row>
    <row r="20" spans="2:15" ht="12" thickBot="1">
      <c r="B20" s="17"/>
      <c r="C20" s="111" t="s">
        <v>17</v>
      </c>
      <c r="D20" s="49"/>
      <c r="E20" s="7"/>
      <c r="F20" s="7"/>
      <c r="G20" s="110"/>
      <c r="H20" s="7"/>
      <c r="I20" s="7"/>
      <c r="J20" s="7"/>
      <c r="K20" s="49"/>
      <c r="L20" s="176">
        <v>2.065</v>
      </c>
      <c r="M20" s="49"/>
      <c r="N20" s="7"/>
      <c r="O20" s="18"/>
    </row>
    <row r="21" spans="2:15" ht="12" thickBot="1">
      <c r="B21" s="17"/>
      <c r="C21" s="7"/>
      <c r="D21" s="49"/>
      <c r="E21" s="7"/>
      <c r="F21" s="7"/>
      <c r="G21" s="110"/>
      <c r="H21" s="7"/>
      <c r="I21" s="7"/>
      <c r="J21" s="7"/>
      <c r="K21" s="49"/>
      <c r="L21" s="41"/>
      <c r="M21" s="49"/>
      <c r="N21" s="7"/>
      <c r="O21" s="18"/>
    </row>
    <row r="22" spans="2:15" ht="12" thickBot="1">
      <c r="B22" s="17"/>
      <c r="C22" s="88" t="s">
        <v>18</v>
      </c>
      <c r="D22" s="11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8"/>
    </row>
    <row r="23" spans="2:15" ht="11.25">
      <c r="B23" s="17"/>
      <c r="C23" s="43" t="s">
        <v>19</v>
      </c>
      <c r="D23" s="59"/>
      <c r="E23" s="90">
        <f>E26*E24</f>
        <v>296.912</v>
      </c>
      <c r="F23" s="91">
        <f aca="true" t="shared" si="3" ref="F23:K23">F26*F24</f>
        <v>337.4</v>
      </c>
      <c r="G23" s="91">
        <f t="shared" si="3"/>
        <v>375.2</v>
      </c>
      <c r="H23" s="91">
        <f t="shared" si="3"/>
        <v>386.4</v>
      </c>
      <c r="I23" s="91">
        <f t="shared" si="3"/>
        <v>292.59999999999997</v>
      </c>
      <c r="J23" s="91">
        <f t="shared" si="3"/>
        <v>313.59999999999997</v>
      </c>
      <c r="K23" s="92">
        <f t="shared" si="3"/>
        <v>406</v>
      </c>
      <c r="L23" s="63"/>
      <c r="M23" s="90">
        <f>K23*L20</f>
        <v>838.39</v>
      </c>
      <c r="N23" s="92"/>
      <c r="O23" s="18"/>
    </row>
    <row r="24" spans="2:15" ht="12" thickBot="1">
      <c r="B24" s="17"/>
      <c r="C24" s="11" t="s">
        <v>11</v>
      </c>
      <c r="D24" s="52"/>
      <c r="E24" s="10">
        <v>1.4</v>
      </c>
      <c r="F24" s="94">
        <v>1.4</v>
      </c>
      <c r="G24" s="94">
        <v>1.4</v>
      </c>
      <c r="H24" s="94">
        <v>1.4</v>
      </c>
      <c r="I24" s="94">
        <v>1.4</v>
      </c>
      <c r="J24" s="94">
        <v>1.4</v>
      </c>
      <c r="K24" s="95">
        <v>1.4</v>
      </c>
      <c r="L24" s="23"/>
      <c r="M24" s="10"/>
      <c r="N24" s="8"/>
      <c r="O24" s="18"/>
    </row>
    <row r="25" spans="2:15" s="35" customFormat="1" ht="11.25">
      <c r="B25" s="44"/>
      <c r="C25" s="96" t="s">
        <v>12</v>
      </c>
      <c r="D25" s="113" t="s">
        <v>6</v>
      </c>
      <c r="E25" s="101">
        <v>295</v>
      </c>
      <c r="F25" s="102"/>
      <c r="G25" s="102"/>
      <c r="H25" s="102"/>
      <c r="I25" s="102"/>
      <c r="J25" s="102"/>
      <c r="K25" s="103"/>
      <c r="L25" s="71"/>
      <c r="M25" s="101"/>
      <c r="N25" s="99"/>
      <c r="O25" s="45"/>
    </row>
    <row r="26" spans="2:15" s="35" customFormat="1" ht="11.25">
      <c r="B26" s="44"/>
      <c r="C26" s="11" t="s">
        <v>13</v>
      </c>
      <c r="D26" s="114" t="s">
        <v>6</v>
      </c>
      <c r="E26" s="101">
        <f>F26*88%</f>
        <v>212.08</v>
      </c>
      <c r="F26" s="102">
        <v>241</v>
      </c>
      <c r="G26" s="102">
        <v>268</v>
      </c>
      <c r="H26" s="102">
        <v>276</v>
      </c>
      <c r="I26" s="102">
        <v>209</v>
      </c>
      <c r="J26" s="102">
        <v>224</v>
      </c>
      <c r="K26" s="103">
        <v>290</v>
      </c>
      <c r="L26" s="71"/>
      <c r="M26" s="101"/>
      <c r="N26" s="99"/>
      <c r="O26" s="45"/>
    </row>
    <row r="27" spans="2:15" ht="12" thickBot="1">
      <c r="B27" s="17"/>
      <c r="C27" s="12" t="s">
        <v>14</v>
      </c>
      <c r="D27" s="115" t="s">
        <v>6</v>
      </c>
      <c r="E27" s="116" t="s">
        <v>20</v>
      </c>
      <c r="F27" s="106"/>
      <c r="G27" s="106"/>
      <c r="H27" s="106"/>
      <c r="I27" s="106"/>
      <c r="J27" s="117" t="s">
        <v>21</v>
      </c>
      <c r="K27" s="9"/>
      <c r="L27" s="4"/>
      <c r="M27" s="32"/>
      <c r="N27" s="9"/>
      <c r="O27" s="18"/>
    </row>
    <row r="28" spans="2:15" ht="12" thickBot="1">
      <c r="B28" s="17"/>
      <c r="C28" s="7"/>
      <c r="D28" s="49"/>
      <c r="E28" s="7"/>
      <c r="F28" s="7"/>
      <c r="G28" s="118"/>
      <c r="H28" s="7"/>
      <c r="I28" s="7"/>
      <c r="J28" s="7"/>
      <c r="K28" s="7"/>
      <c r="L28" s="4"/>
      <c r="M28" s="7"/>
      <c r="N28" s="7"/>
      <c r="O28" s="18"/>
    </row>
    <row r="29" spans="2:15" ht="12" thickBot="1">
      <c r="B29" s="17"/>
      <c r="C29" s="53" t="s">
        <v>22</v>
      </c>
      <c r="D29" s="59"/>
      <c r="E29" s="55">
        <v>2011</v>
      </c>
      <c r="F29" s="56">
        <v>2012</v>
      </c>
      <c r="G29" s="56">
        <v>2013</v>
      </c>
      <c r="H29" s="56">
        <v>2014</v>
      </c>
      <c r="I29" s="56">
        <v>2015</v>
      </c>
      <c r="J29" s="56">
        <v>2016</v>
      </c>
      <c r="K29" s="57">
        <v>2017</v>
      </c>
      <c r="L29" s="58"/>
      <c r="M29" s="55">
        <v>2018</v>
      </c>
      <c r="N29" s="57">
        <v>2019</v>
      </c>
      <c r="O29" s="18"/>
    </row>
    <row r="30" spans="2:15" s="31" customFormat="1" ht="12" thickBot="1">
      <c r="B30" s="33"/>
      <c r="C30" s="119"/>
      <c r="D30" s="5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29"/>
    </row>
    <row r="31" spans="2:18" ht="12" thickBot="1">
      <c r="B31" s="17"/>
      <c r="C31" s="111" t="s">
        <v>23</v>
      </c>
      <c r="D31" s="120"/>
      <c r="E31" s="175">
        <v>1.075</v>
      </c>
      <c r="F31" s="122">
        <f>E31</f>
        <v>1.075</v>
      </c>
      <c r="G31" s="122">
        <f aca="true" t="shared" si="4" ref="G31:N31">F31</f>
        <v>1.075</v>
      </c>
      <c r="H31" s="122">
        <f t="shared" si="4"/>
        <v>1.075</v>
      </c>
      <c r="I31" s="122">
        <f t="shared" si="4"/>
        <v>1.075</v>
      </c>
      <c r="J31" s="122">
        <f t="shared" si="4"/>
        <v>1.075</v>
      </c>
      <c r="K31" s="123">
        <f t="shared" si="4"/>
        <v>1.075</v>
      </c>
      <c r="L31" s="124"/>
      <c r="M31" s="121">
        <f>K31</f>
        <v>1.075</v>
      </c>
      <c r="N31" s="123">
        <f t="shared" si="4"/>
        <v>1.075</v>
      </c>
      <c r="O31" s="125"/>
      <c r="P31" s="25"/>
      <c r="Q31" s="25"/>
      <c r="R31" s="25"/>
    </row>
    <row r="32" spans="2:18" s="31" customFormat="1" ht="12" thickBot="1">
      <c r="B32" s="33"/>
      <c r="C32" s="47"/>
      <c r="D32" s="52"/>
      <c r="E32" s="126"/>
      <c r="F32" s="126"/>
      <c r="G32" s="126"/>
      <c r="H32" s="126"/>
      <c r="I32" s="126"/>
      <c r="J32" s="126"/>
      <c r="K32" s="126"/>
      <c r="L32" s="23"/>
      <c r="M32" s="126"/>
      <c r="N32" s="126"/>
      <c r="O32" s="127"/>
      <c r="P32" s="128"/>
      <c r="Q32" s="128"/>
      <c r="R32" s="128"/>
    </row>
    <row r="33" spans="2:16" ht="11.25">
      <c r="B33" s="17"/>
      <c r="C33" s="129" t="s">
        <v>24</v>
      </c>
      <c r="D33" s="120"/>
      <c r="E33" s="130">
        <f>K16*E31</f>
        <v>562.225</v>
      </c>
      <c r="F33" s="131">
        <f aca="true" t="shared" si="5" ref="F33:K33">E33*E31</f>
        <v>604.391875</v>
      </c>
      <c r="G33" s="131">
        <f t="shared" si="5"/>
        <v>649.721265625</v>
      </c>
      <c r="H33" s="131">
        <f t="shared" si="5"/>
        <v>698.450360546875</v>
      </c>
      <c r="I33" s="131">
        <f t="shared" si="5"/>
        <v>750.8341375878906</v>
      </c>
      <c r="J33" s="131">
        <f t="shared" si="5"/>
        <v>807.1466979069824</v>
      </c>
      <c r="K33" s="132">
        <f t="shared" si="5"/>
        <v>867.682700250006</v>
      </c>
      <c r="L33" s="133"/>
      <c r="M33" s="130">
        <f>K33*M31</f>
        <v>932.7589027687563</v>
      </c>
      <c r="N33" s="132">
        <f>M33*N31</f>
        <v>1002.715820476413</v>
      </c>
      <c r="O33" s="18"/>
      <c r="P33" s="35"/>
    </row>
    <row r="34" spans="2:15" ht="11.25">
      <c r="B34" s="17"/>
      <c r="C34" s="134" t="s">
        <v>25</v>
      </c>
      <c r="D34" s="120"/>
      <c r="E34" s="135">
        <f>K23*E31</f>
        <v>436.45</v>
      </c>
      <c r="F34" s="136">
        <f aca="true" t="shared" si="6" ref="F34:K34">E34*F31</f>
        <v>469.18375</v>
      </c>
      <c r="G34" s="136">
        <f t="shared" si="6"/>
        <v>504.37253124999995</v>
      </c>
      <c r="H34" s="136">
        <f t="shared" si="6"/>
        <v>542.2004710937499</v>
      </c>
      <c r="I34" s="136">
        <f t="shared" si="6"/>
        <v>582.8655064257812</v>
      </c>
      <c r="J34" s="136">
        <f t="shared" si="6"/>
        <v>626.5804194077148</v>
      </c>
      <c r="K34" s="137">
        <f t="shared" si="6"/>
        <v>673.5739508632934</v>
      </c>
      <c r="L34" s="133"/>
      <c r="M34" s="135">
        <f>K34*M31</f>
        <v>724.0919971780403</v>
      </c>
      <c r="N34" s="137">
        <f>M34*N31</f>
        <v>778.3988969663933</v>
      </c>
      <c r="O34" s="18"/>
    </row>
    <row r="35" spans="2:15" ht="12" thickBot="1">
      <c r="B35" s="17"/>
      <c r="C35" s="138" t="s">
        <v>26</v>
      </c>
      <c r="D35" s="59"/>
      <c r="E35" s="139">
        <f>SUM(E33:E34)</f>
        <v>998.675</v>
      </c>
      <c r="F35" s="140">
        <f aca="true" t="shared" si="7" ref="F35:N35">SUM(F33:F34)</f>
        <v>1073.575625</v>
      </c>
      <c r="G35" s="140">
        <f t="shared" si="7"/>
        <v>1154.093796875</v>
      </c>
      <c r="H35" s="140">
        <f t="shared" si="7"/>
        <v>1240.6508316406248</v>
      </c>
      <c r="I35" s="140">
        <f t="shared" si="7"/>
        <v>1333.6996440136718</v>
      </c>
      <c r="J35" s="140">
        <f t="shared" si="7"/>
        <v>1433.7271173146971</v>
      </c>
      <c r="K35" s="141">
        <f t="shared" si="7"/>
        <v>1541.2566511132993</v>
      </c>
      <c r="L35" s="63"/>
      <c r="M35" s="139">
        <f t="shared" si="7"/>
        <v>1656.8508999467967</v>
      </c>
      <c r="N35" s="141">
        <f t="shared" si="7"/>
        <v>1781.1147174428063</v>
      </c>
      <c r="O35" s="18"/>
    </row>
    <row r="36" spans="2:15" ht="12" thickBot="1">
      <c r="B36" s="17"/>
      <c r="C36" s="7"/>
      <c r="D36" s="49"/>
      <c r="E36" s="41"/>
      <c r="F36" s="41"/>
      <c r="G36" s="41"/>
      <c r="H36" s="41"/>
      <c r="I36" s="41"/>
      <c r="J36" s="41"/>
      <c r="K36" s="41"/>
      <c r="L36" s="4"/>
      <c r="M36" s="41"/>
      <c r="N36" s="41"/>
      <c r="O36" s="18"/>
    </row>
    <row r="37" spans="2:15" ht="12" thickBot="1">
      <c r="B37" s="17"/>
      <c r="C37" s="65" t="s">
        <v>5</v>
      </c>
      <c r="D37" s="142" t="s">
        <v>6</v>
      </c>
      <c r="E37" s="68">
        <v>15087.7</v>
      </c>
      <c r="F37" s="143">
        <f aca="true" t="shared" si="8" ref="F37:K37">E37*F38</f>
        <v>15766.646499999999</v>
      </c>
      <c r="G37" s="143">
        <f t="shared" si="8"/>
        <v>16476.145592499997</v>
      </c>
      <c r="H37" s="143">
        <f t="shared" si="8"/>
        <v>17217.572144162496</v>
      </c>
      <c r="I37" s="143">
        <f t="shared" si="8"/>
        <v>17992.362890649805</v>
      </c>
      <c r="J37" s="143">
        <f t="shared" si="8"/>
        <v>18802.019220729046</v>
      </c>
      <c r="K37" s="73">
        <f t="shared" si="8"/>
        <v>19648.11008566185</v>
      </c>
      <c r="L37" s="71"/>
      <c r="M37" s="72">
        <f>K37*K38</f>
        <v>20532.275039516633</v>
      </c>
      <c r="N37" s="73">
        <f>M37*N38</f>
        <v>21456.22741629488</v>
      </c>
      <c r="O37" s="18"/>
    </row>
    <row r="38" spans="2:15" ht="11.25">
      <c r="B38" s="17"/>
      <c r="C38" s="74" t="s">
        <v>27</v>
      </c>
      <c r="D38" s="52"/>
      <c r="E38" s="144">
        <v>1.039</v>
      </c>
      <c r="F38" s="145">
        <v>1.045</v>
      </c>
      <c r="G38" s="145">
        <v>1.045</v>
      </c>
      <c r="H38" s="145">
        <v>1.045</v>
      </c>
      <c r="I38" s="145">
        <v>1.045</v>
      </c>
      <c r="J38" s="145">
        <v>1.045</v>
      </c>
      <c r="K38" s="146">
        <v>1.045</v>
      </c>
      <c r="L38" s="147"/>
      <c r="M38" s="144">
        <v>1.045</v>
      </c>
      <c r="N38" s="146">
        <v>1.045</v>
      </c>
      <c r="O38" s="18"/>
    </row>
    <row r="39" spans="2:15" ht="12" thickBot="1">
      <c r="B39" s="17">
        <v>1</v>
      </c>
      <c r="C39" s="81" t="s">
        <v>8</v>
      </c>
      <c r="D39" s="52"/>
      <c r="E39" s="148">
        <f aca="true" t="shared" si="9" ref="E39:K39">E35/E37</f>
        <v>0.06619133466333503</v>
      </c>
      <c r="F39" s="149">
        <f t="shared" si="9"/>
        <v>0.06809156436658867</v>
      </c>
      <c r="G39" s="149">
        <f t="shared" si="9"/>
        <v>0.07004634611873956</v>
      </c>
      <c r="H39" s="149">
        <f t="shared" si="9"/>
        <v>0.0720572460073158</v>
      </c>
      <c r="I39" s="149">
        <f t="shared" si="9"/>
        <v>0.07412587507929617</v>
      </c>
      <c r="J39" s="149">
        <f t="shared" si="9"/>
        <v>0.07625389063181186</v>
      </c>
      <c r="K39" s="150">
        <f t="shared" si="9"/>
        <v>0.07844299753990215</v>
      </c>
      <c r="L39" s="151"/>
      <c r="M39" s="148">
        <f>M35/M37</f>
        <v>0.0806949496223874</v>
      </c>
      <c r="N39" s="150">
        <f>N35/N37</f>
        <v>0.08301155104695353</v>
      </c>
      <c r="O39" s="18"/>
    </row>
    <row r="40" spans="2:15" ht="11.25">
      <c r="B40" s="17"/>
      <c r="C40" s="7"/>
      <c r="D40" s="49"/>
      <c r="E40" s="41"/>
      <c r="F40" s="41"/>
      <c r="G40" s="41"/>
      <c r="H40" s="41"/>
      <c r="I40" s="41"/>
      <c r="J40" s="41"/>
      <c r="K40" s="41"/>
      <c r="L40" s="4"/>
      <c r="M40" s="41"/>
      <c r="N40" s="41"/>
      <c r="O40" s="18"/>
    </row>
    <row r="41" spans="2:15" ht="12" thickBot="1">
      <c r="B41" s="17"/>
      <c r="C41" s="7"/>
      <c r="D41" s="49"/>
      <c r="E41" s="7"/>
      <c r="F41" s="7"/>
      <c r="G41" s="7"/>
      <c r="H41" s="7"/>
      <c r="I41" s="7"/>
      <c r="J41" s="7"/>
      <c r="K41" s="7"/>
      <c r="L41" s="4"/>
      <c r="M41" s="7"/>
      <c r="N41" s="7"/>
      <c r="O41" s="18"/>
    </row>
    <row r="42" spans="2:20" ht="12" thickBot="1">
      <c r="B42" s="17"/>
      <c r="C42" s="152" t="s">
        <v>22</v>
      </c>
      <c r="D42" s="49"/>
      <c r="E42" s="153">
        <v>2021</v>
      </c>
      <c r="F42" s="154">
        <v>2022</v>
      </c>
      <c r="G42" s="154">
        <v>2023</v>
      </c>
      <c r="H42" s="154">
        <v>2024</v>
      </c>
      <c r="I42" s="154">
        <v>2025</v>
      </c>
      <c r="J42" s="154">
        <v>2026</v>
      </c>
      <c r="K42" s="155">
        <v>2027</v>
      </c>
      <c r="L42" s="58">
        <v>2</v>
      </c>
      <c r="M42" s="153">
        <v>2028</v>
      </c>
      <c r="N42" s="155">
        <v>2029</v>
      </c>
      <c r="O42" s="18"/>
      <c r="P42" s="7"/>
      <c r="Q42" s="155">
        <v>2030</v>
      </c>
      <c r="R42" s="155">
        <v>2031</v>
      </c>
      <c r="S42" s="155">
        <v>2032</v>
      </c>
      <c r="T42" s="155">
        <v>2033</v>
      </c>
    </row>
    <row r="43" spans="2:20" ht="12" thickBot="1">
      <c r="B43" s="17"/>
      <c r="C43" s="156" t="s">
        <v>23</v>
      </c>
      <c r="D43" s="52"/>
      <c r="E43" s="157">
        <v>1.075</v>
      </c>
      <c r="F43" s="158">
        <f>E43</f>
        <v>1.075</v>
      </c>
      <c r="G43" s="158">
        <f aca="true" t="shared" si="10" ref="G43:N43">F43</f>
        <v>1.075</v>
      </c>
      <c r="H43" s="158">
        <f t="shared" si="10"/>
        <v>1.075</v>
      </c>
      <c r="I43" s="158">
        <f t="shared" si="10"/>
        <v>1.075</v>
      </c>
      <c r="J43" s="158">
        <f t="shared" si="10"/>
        <v>1.075</v>
      </c>
      <c r="K43" s="159">
        <f t="shared" si="10"/>
        <v>1.075</v>
      </c>
      <c r="L43" s="124"/>
      <c r="M43" s="157">
        <f>K43</f>
        <v>1.075</v>
      </c>
      <c r="N43" s="159">
        <f t="shared" si="10"/>
        <v>1.075</v>
      </c>
      <c r="O43" s="18"/>
      <c r="P43" s="7"/>
      <c r="Q43" s="175">
        <v>1.075</v>
      </c>
      <c r="R43" s="175">
        <v>1.075</v>
      </c>
      <c r="S43" s="175">
        <v>1.075</v>
      </c>
      <c r="T43" s="175">
        <v>1.075</v>
      </c>
    </row>
    <row r="44" spans="2:20" ht="11.25">
      <c r="B44" s="17"/>
      <c r="C44" s="160" t="s">
        <v>26</v>
      </c>
      <c r="D44" s="52"/>
      <c r="E44" s="161">
        <f>M7*E43</f>
        <v>2063.4732499999996</v>
      </c>
      <c r="F44" s="162">
        <f>E44*F43</f>
        <v>2218.2337437499996</v>
      </c>
      <c r="G44" s="162">
        <f aca="true" t="shared" si="11" ref="G44:N44">F44*G43</f>
        <v>2384.6012745312496</v>
      </c>
      <c r="H44" s="162">
        <f t="shared" si="11"/>
        <v>2563.4463701210934</v>
      </c>
      <c r="I44" s="162">
        <f t="shared" si="11"/>
        <v>2755.7048478801753</v>
      </c>
      <c r="J44" s="162">
        <f t="shared" si="11"/>
        <v>2962.3827114711885</v>
      </c>
      <c r="K44" s="163">
        <f t="shared" si="11"/>
        <v>3184.5614148315276</v>
      </c>
      <c r="L44" s="63"/>
      <c r="M44" s="161">
        <f>K44*M43</f>
        <v>3423.403520943892</v>
      </c>
      <c r="N44" s="163">
        <f t="shared" si="11"/>
        <v>3680.158785014684</v>
      </c>
      <c r="O44" s="18"/>
      <c r="P44" s="7"/>
      <c r="Q44" s="163">
        <f>N44*Q43</f>
        <v>3956.170693890785</v>
      </c>
      <c r="R44" s="163">
        <f>Q44*R43</f>
        <v>4252.883495932594</v>
      </c>
      <c r="S44" s="163">
        <f>R44*S43</f>
        <v>4571.849758127539</v>
      </c>
      <c r="T44" s="163">
        <f>S44*T43</f>
        <v>4914.738489987104</v>
      </c>
    </row>
    <row r="45" spans="2:20" ht="11.25">
      <c r="B45" s="17"/>
      <c r="C45" s="74" t="s">
        <v>27</v>
      </c>
      <c r="D45" s="52"/>
      <c r="E45" s="77">
        <v>1.045</v>
      </c>
      <c r="F45" s="78">
        <v>1.045</v>
      </c>
      <c r="G45" s="78">
        <v>1.045</v>
      </c>
      <c r="H45" s="78">
        <v>1.045</v>
      </c>
      <c r="I45" s="78">
        <v>1.045</v>
      </c>
      <c r="J45" s="78">
        <v>1.045</v>
      </c>
      <c r="K45" s="79">
        <v>1.045</v>
      </c>
      <c r="L45" s="164"/>
      <c r="M45" s="77">
        <v>1.045</v>
      </c>
      <c r="N45" s="79">
        <v>1.045</v>
      </c>
      <c r="O45" s="18"/>
      <c r="P45" s="7"/>
      <c r="Q45" s="79">
        <v>1.045</v>
      </c>
      <c r="R45" s="79">
        <v>1.045</v>
      </c>
      <c r="S45" s="79">
        <v>1.045</v>
      </c>
      <c r="T45" s="79">
        <v>1.045</v>
      </c>
    </row>
    <row r="46" spans="2:20" ht="11.25">
      <c r="B46" s="17"/>
      <c r="C46" s="74" t="s">
        <v>5</v>
      </c>
      <c r="D46" s="52"/>
      <c r="E46" s="165">
        <f>M9*E45</f>
        <v>23430.736744279417</v>
      </c>
      <c r="F46" s="166">
        <f>E46*F45</f>
        <v>24485.119897771987</v>
      </c>
      <c r="G46" s="166">
        <f aca="true" t="shared" si="12" ref="G46:N46">F46*G45</f>
        <v>25586.950293171725</v>
      </c>
      <c r="H46" s="166">
        <f t="shared" si="12"/>
        <v>26738.36305636445</v>
      </c>
      <c r="I46" s="166">
        <f t="shared" si="12"/>
        <v>27941.58939390085</v>
      </c>
      <c r="J46" s="166">
        <f t="shared" si="12"/>
        <v>29198.960916626387</v>
      </c>
      <c r="K46" s="167">
        <f t="shared" si="12"/>
        <v>30512.914157874573</v>
      </c>
      <c r="L46" s="71"/>
      <c r="M46" s="165">
        <f>K46*M45</f>
        <v>31885.995294978926</v>
      </c>
      <c r="N46" s="167">
        <f t="shared" si="12"/>
        <v>33320.865083252975</v>
      </c>
      <c r="O46" s="18"/>
      <c r="Q46" s="167">
        <f>N46*Q45</f>
        <v>34820.30401199935</v>
      </c>
      <c r="R46" s="167">
        <f>Q46*R45</f>
        <v>36387.21769253932</v>
      </c>
      <c r="S46" s="167">
        <f>R46*S45</f>
        <v>38024.64248870359</v>
      </c>
      <c r="T46" s="167">
        <f>S46*T45</f>
        <v>39735.75140069525</v>
      </c>
    </row>
    <row r="47" spans="2:20" ht="12" thickBot="1">
      <c r="B47" s="17">
        <v>1</v>
      </c>
      <c r="C47" s="81" t="s">
        <v>8</v>
      </c>
      <c r="D47" s="52"/>
      <c r="E47" s="148">
        <f>E44/E46</f>
        <v>0.08806693842026943</v>
      </c>
      <c r="F47" s="149">
        <f aca="true" t="shared" si="13" ref="F47:N47">F44/F46</f>
        <v>0.09059517588688004</v>
      </c>
      <c r="G47" s="149">
        <f t="shared" si="13"/>
        <v>0.09319599433339336</v>
      </c>
      <c r="H47" s="149">
        <f t="shared" si="13"/>
        <v>0.09587147742430419</v>
      </c>
      <c r="I47" s="149">
        <f t="shared" si="13"/>
        <v>0.09862376864222679</v>
      </c>
      <c r="J47" s="149">
        <f t="shared" si="13"/>
        <v>0.10145507300516153</v>
      </c>
      <c r="K47" s="150">
        <f t="shared" si="13"/>
        <v>0.10436765883306091</v>
      </c>
      <c r="L47" s="151"/>
      <c r="M47" s="148">
        <f t="shared" si="13"/>
        <v>0.10736385956511052</v>
      </c>
      <c r="N47" s="150">
        <f t="shared" si="13"/>
        <v>0.11044607562918068</v>
      </c>
      <c r="O47" s="18"/>
      <c r="Q47" s="150">
        <f>Q44/Q46</f>
        <v>0.11361677636494665</v>
      </c>
      <c r="R47" s="150">
        <f>R44/R46</f>
        <v>0.11687850200221786</v>
      </c>
      <c r="S47" s="150">
        <f>S44/S46</f>
        <v>0.12023386569606144</v>
      </c>
      <c r="T47" s="150">
        <f>T44/T46</f>
        <v>0.12368555562035029</v>
      </c>
    </row>
    <row r="48" spans="2:15" ht="12" thickBot="1">
      <c r="B48" s="19"/>
      <c r="C48" s="20"/>
      <c r="D48" s="50"/>
      <c r="E48" s="20"/>
      <c r="F48" s="20"/>
      <c r="G48" s="20"/>
      <c r="H48" s="20"/>
      <c r="I48" s="20"/>
      <c r="J48" s="20"/>
      <c r="K48" s="20"/>
      <c r="L48" s="21"/>
      <c r="M48" s="20"/>
      <c r="N48" s="20"/>
      <c r="O48" s="22"/>
    </row>
    <row r="49" ht="11.25">
      <c r="L49" s="4"/>
    </row>
  </sheetData>
  <sheetProtection/>
  <hyperlinks>
    <hyperlink ref="D16" r:id="rId1" display="Cost 1"/>
    <hyperlink ref="D25" r:id="rId2" display="Cost 1"/>
    <hyperlink ref="D26" r:id="rId3" display="Cost"/>
    <hyperlink ref="D17" r:id="rId4" display="Ref"/>
    <hyperlink ref="D18" r:id="rId5" display="Cost 1"/>
    <hyperlink ref="D27" r:id="rId6" display="Cost 1"/>
    <hyperlink ref="D9" r:id="rId7" display="Ref"/>
    <hyperlink ref="D10" r:id="rId8" display="Ref"/>
    <hyperlink ref="D37" r:id="rId9" display="Ref"/>
  </hyperlinks>
  <printOptions/>
  <pageMargins left="0.7" right="0.7" top="0.75" bottom="0.75" header="0.3" footer="0.3"/>
  <pageSetup orientation="portrait" paperSize="9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CapeVillas</dc:creator>
  <cp:keywords/>
  <dc:description/>
  <cp:lastModifiedBy>User</cp:lastModifiedBy>
  <dcterms:created xsi:type="dcterms:W3CDTF">2012-02-10T19:58:16Z</dcterms:created>
  <dcterms:modified xsi:type="dcterms:W3CDTF">2022-10-25T19:00:25Z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